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jorge.restrepo\Documents\MEDIOS Y TIC\2026\COMORTAMENTALES\Compromiso con la organización -Decreto 815\CARGUE ARCHIVOS PAGINA WEB SEM\MANUEL ZUÑIGA\"/>
    </mc:Choice>
  </mc:AlternateContent>
  <xr:revisionPtr revIDLastSave="0" documentId="8_{5EBEF346-927E-4850-AC25-6C1C6EF9A452}" xr6:coauthVersionLast="36" xr6:coauthVersionMax="36" xr10:uidLastSave="{00000000-0000-0000-0000-000000000000}"/>
  <bookViews>
    <workbookView xWindow="0" yWindow="0" windowWidth="28800" windowHeight="11505" tabRatio="670" activeTab="1" xr2:uid="{00000000-000D-0000-FFFF-FFFF00000000}"/>
  </bookViews>
  <sheets>
    <sheet name="INSTRUCTIVO DE DILIGENCIAMIENTO" sheetId="1" r:id="rId1"/>
    <sheet name="CuadroGestion" sheetId="3" r:id="rId2"/>
    <sheet name="Directiva" sheetId="2" r:id="rId3"/>
    <sheet name="Académica" sheetId="4" r:id="rId4"/>
    <sheet name="Comunitaria" sheetId="5" r:id="rId5"/>
    <sheet name="Administrativa" sheetId="6" r:id="rId6"/>
    <sheet name="INSUMOS PMI" sheetId="8" r:id="rId7"/>
    <sheet name="(No modificar) Soporte" sheetId="9" state="hidden" r:id="rId8"/>
    <sheet name="Sheet2" sheetId="7" state="hidden" r:id="rId9"/>
  </sheets>
  <externalReferences>
    <externalReference r:id="rId10"/>
  </externalReferences>
  <definedNames>
    <definedName name="E">#REF!</definedName>
    <definedName name="Google_Sheet_Link_1472094526" hidden="1">x</definedName>
    <definedName name="opcion">'[1]INSTRUMENTO 1'!$E$114</definedName>
    <definedName name="s">#REF!</definedName>
    <definedName name="V">'[1]INSTRUMENTO 1'!$F$114:$F$115</definedName>
    <definedName name="x">'INSTRUCTIVO DE DILIGENCIAMIENTO'!$K$55</definedName>
  </definedNames>
  <calcPr calcId="191029"/>
  <extLst>
    <ext xmlns:x15="http://schemas.microsoft.com/office/spreadsheetml/2010/11/main" uri="{140A7094-0E35-4892-8432-C4D2E57EDEB5}">
      <x15:workbookPr chartTrackingRefBase="1"/>
    </ext>
    <ext uri="GoogleSheetsCustomDataVersion1">
      <go:sheetsCustomData xmlns:go="http://customooxmlschemas.google.com/" r:id="rId14" roundtripDataSignature="AMtx7mj2A/5+PayjMwhwNtfPyyqtdqAenA=="/>
    </ext>
  </extLst>
</workbook>
</file>

<file path=xl/calcChain.xml><?xml version="1.0" encoding="utf-8"?>
<calcChain xmlns="http://schemas.openxmlformats.org/spreadsheetml/2006/main">
  <c r="K228" i="3" l="1"/>
  <c r="K224" i="3"/>
  <c r="K222" i="3"/>
  <c r="K216" i="3"/>
  <c r="K208" i="3"/>
  <c r="K207" i="3"/>
  <c r="K194" i="3"/>
  <c r="K186" i="3"/>
  <c r="K178" i="3"/>
  <c r="K170" i="3"/>
  <c r="K163" i="3"/>
  <c r="K157" i="3"/>
  <c r="K151" i="3"/>
  <c r="K144" i="3"/>
  <c r="K138" i="3"/>
  <c r="K132" i="3"/>
  <c r="K126" i="3"/>
  <c r="K122" i="3"/>
  <c r="K118" i="3"/>
  <c r="K114" i="3"/>
  <c r="K108" i="3"/>
  <c r="K103" i="3"/>
  <c r="K99" i="3"/>
  <c r="K91" i="3"/>
  <c r="K83" i="3" l="1"/>
  <c r="K81" i="3"/>
  <c r="K78" i="3"/>
  <c r="K72" i="3"/>
  <c r="K68" i="3"/>
  <c r="K66" i="3"/>
  <c r="K63" i="3"/>
  <c r="K56" i="3"/>
  <c r="K52" i="3"/>
  <c r="K46" i="3"/>
  <c r="K40" i="3"/>
  <c r="K28" i="3"/>
  <c r="K22" i="3"/>
  <c r="K15" i="3" l="1"/>
  <c r="K221" i="3"/>
  <c r="K220" i="3"/>
  <c r="K219" i="3"/>
  <c r="K218" i="3"/>
  <c r="K95" i="3"/>
  <c r="K93" i="3"/>
  <c r="A3" i="3"/>
  <c r="K77" i="3" l="1"/>
  <c r="K76" i="3"/>
  <c r="K71" i="3"/>
  <c r="K61" i="3"/>
  <c r="K59" i="3"/>
  <c r="K39" i="3"/>
  <c r="L8" i="3" l="1"/>
  <c r="XEX30" i="6"/>
  <c r="XEX29" i="6"/>
  <c r="XEX28" i="6"/>
  <c r="XEX27" i="6"/>
  <c r="XEX26" i="6"/>
  <c r="XEX25" i="6"/>
  <c r="XEX24" i="6"/>
  <c r="XEX23" i="6"/>
  <c r="XEX22" i="6"/>
  <c r="XEX21" i="6"/>
  <c r="XEY21" i="6" s="1"/>
  <c r="XEX4" i="6"/>
  <c r="XEX3" i="6"/>
  <c r="XEX2" i="6"/>
  <c r="XEX24" i="5"/>
  <c r="XEY24" i="5" s="1"/>
  <c r="XEX23" i="5"/>
  <c r="XEX22" i="5"/>
  <c r="XEY22" i="5" s="1"/>
  <c r="XEX21" i="5"/>
  <c r="XEX4" i="5"/>
  <c r="XEX3" i="5"/>
  <c r="XEX2" i="5"/>
  <c r="XEX36" i="4"/>
  <c r="C25" i="8" s="1"/>
  <c r="XEX35" i="4"/>
  <c r="XEX34" i="4"/>
  <c r="XEX33" i="4"/>
  <c r="XEX32" i="4"/>
  <c r="XEX31" i="4"/>
  <c r="XEX30" i="4"/>
  <c r="XEX29" i="4"/>
  <c r="XEX28" i="4"/>
  <c r="XEX27" i="4"/>
  <c r="XEX26" i="4"/>
  <c r="C22" i="8" s="1"/>
  <c r="XEX25" i="4"/>
  <c r="C21" i="8" s="1"/>
  <c r="XEX24" i="4"/>
  <c r="XEX23" i="4"/>
  <c r="XEX22" i="4"/>
  <c r="XEX21" i="4"/>
  <c r="C19" i="8" s="1"/>
  <c r="XEX5" i="4"/>
  <c r="XEX4" i="4"/>
  <c r="XEX3" i="4"/>
  <c r="XEX2" i="4"/>
  <c r="L207" i="3"/>
  <c r="L194" i="3"/>
  <c r="L178" i="3"/>
  <c r="L170" i="3"/>
  <c r="L77" i="3"/>
  <c r="L76" i="3"/>
  <c r="K74" i="3"/>
  <c r="L71" i="3" s="1"/>
  <c r="L52" i="3"/>
  <c r="L28" i="3"/>
  <c r="XEX43" i="2"/>
  <c r="XEY43" i="2" s="1"/>
  <c r="XEX42" i="2"/>
  <c r="C15" i="8" s="1"/>
  <c r="XEX41" i="2"/>
  <c r="XEY41" i="2" s="1"/>
  <c r="XEX40" i="2"/>
  <c r="C14" i="8" s="1"/>
  <c r="XEX39" i="2"/>
  <c r="XEY39" i="2" s="1"/>
  <c r="XEX38" i="2"/>
  <c r="XEX37" i="2"/>
  <c r="XEY37" i="2" s="1"/>
  <c r="D13" i="8" s="1"/>
  <c r="XEX36" i="2"/>
  <c r="XEY36" i="2" s="1"/>
  <c r="XEX35" i="2"/>
  <c r="XEY35" i="2" s="1"/>
  <c r="XEX34" i="2"/>
  <c r="XEY34" i="2" s="1"/>
  <c r="D12" i="8" s="1"/>
  <c r="XEX33" i="2"/>
  <c r="C11" i="8" s="1"/>
  <c r="XEX32" i="2"/>
  <c r="XEY32" i="2" s="1"/>
  <c r="XEX31" i="2"/>
  <c r="XEY31" i="2" s="1"/>
  <c r="XEX30" i="2"/>
  <c r="XEY30" i="2" s="1"/>
  <c r="XEX29" i="2"/>
  <c r="XEY29" i="2" s="1"/>
  <c r="D10" i="8" s="1"/>
  <c r="XEX28" i="2"/>
  <c r="C9" i="8" s="1"/>
  <c r="XEX27" i="2"/>
  <c r="XEY27" i="2" s="1"/>
  <c r="D8" i="8" s="1"/>
  <c r="XEX26" i="2"/>
  <c r="XEY26" i="2" s="1"/>
  <c r="XEX25" i="2"/>
  <c r="C7" i="8" s="1"/>
  <c r="XEX24" i="2"/>
  <c r="XEY24" i="2" s="1"/>
  <c r="XEX23" i="2"/>
  <c r="XEY23" i="2" s="1"/>
  <c r="D6" i="8" s="1"/>
  <c r="XEX22" i="2"/>
  <c r="XEY22" i="2" s="1"/>
  <c r="D5" i="8" s="1"/>
  <c r="XEX21" i="2"/>
  <c r="XES7" i="2"/>
  <c r="XES6" i="2"/>
  <c r="XES5" i="2"/>
  <c r="XES4" i="2"/>
  <c r="XES3" i="2"/>
  <c r="XES2" i="2"/>
  <c r="L219" i="3" l="1"/>
  <c r="XEY4" i="6" s="1"/>
  <c r="L216" i="3"/>
  <c r="XEY3" i="6" s="1"/>
  <c r="M170" i="3"/>
  <c r="XET5" i="2"/>
  <c r="XEY38" i="2"/>
  <c r="XEY2" i="5"/>
  <c r="XEY3" i="5"/>
  <c r="XEY4" i="5"/>
  <c r="C29" i="8"/>
  <c r="XEY21" i="5"/>
  <c r="D29" i="8" s="1"/>
  <c r="XEY23" i="5"/>
  <c r="D30" i="8" s="1"/>
  <c r="C30" i="8"/>
  <c r="C34" i="8"/>
  <c r="XEY22" i="6"/>
  <c r="D34" i="8" s="1"/>
  <c r="XEY23" i="6"/>
  <c r="XEY24" i="6"/>
  <c r="D35" i="8" s="1"/>
  <c r="C35" i="8"/>
  <c r="XEY25" i="6"/>
  <c r="XEY26" i="6"/>
  <c r="XEY27" i="6"/>
  <c r="XEY28" i="6"/>
  <c r="XEY29" i="6"/>
  <c r="C36" i="8"/>
  <c r="XEY30" i="6"/>
  <c r="D36" i="8" s="1"/>
  <c r="XEY24" i="4"/>
  <c r="XEY28" i="4"/>
  <c r="XEY27" i="4"/>
  <c r="XEY36" i="4"/>
  <c r="D25" i="8" s="1"/>
  <c r="XEY32" i="4"/>
  <c r="XEY31" i="4"/>
  <c r="XEY33" i="4"/>
  <c r="XEY30" i="4"/>
  <c r="D23" i="8" s="1"/>
  <c r="XEY25" i="4"/>
  <c r="D21" i="8" s="1"/>
  <c r="C23" i="8"/>
  <c r="L91" i="3"/>
  <c r="XEY2" i="4" s="1"/>
  <c r="L122" i="3"/>
  <c r="XEY4" i="4" s="1"/>
  <c r="L132" i="3"/>
  <c r="XEY5" i="4" s="1"/>
  <c r="XEY34" i="4"/>
  <c r="XEY22" i="4"/>
  <c r="D20" i="8" s="1"/>
  <c r="XEY35" i="4"/>
  <c r="D24" i="8" s="1"/>
  <c r="L103" i="3"/>
  <c r="XEY3" i="4" s="1"/>
  <c r="XEY23" i="4"/>
  <c r="XEY29" i="4"/>
  <c r="XET6" i="2"/>
  <c r="C8" i="8"/>
  <c r="XEY40" i="2"/>
  <c r="D14" i="8" s="1"/>
  <c r="XEY28" i="2"/>
  <c r="D9" i="8" s="1"/>
  <c r="C10" i="8"/>
  <c r="XET3" i="2"/>
  <c r="XET7" i="2"/>
  <c r="C6" i="8"/>
  <c r="XET4" i="2"/>
  <c r="M8" i="3"/>
  <c r="XEY21" i="2"/>
  <c r="D4" i="8" s="1"/>
  <c r="XEY2" i="6"/>
  <c r="C4" i="8"/>
  <c r="C12" i="8"/>
  <c r="XEY21" i="4"/>
  <c r="D19" i="8" s="1"/>
  <c r="C5" i="8"/>
  <c r="C13" i="8"/>
  <c r="C20" i="8"/>
  <c r="C24" i="8"/>
  <c r="XEY42" i="2"/>
  <c r="D15" i="8" s="1"/>
  <c r="XEY26" i="4"/>
  <c r="D22" i="8" s="1"/>
  <c r="XEY25" i="2"/>
  <c r="D7" i="8" s="1"/>
  <c r="XEY33" i="2"/>
  <c r="D11" i="8" s="1"/>
  <c r="M207" i="3" l="1"/>
  <c r="M91" i="3"/>
  <c r="XET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Marcela Peña Diaz</author>
    <author/>
  </authors>
  <commentList>
    <comment ref="J4" authorId="0" shapeId="0" xr:uid="{00000000-0006-0000-0100-000001000000}">
      <text>
        <r>
          <rPr>
            <b/>
            <sz val="9"/>
            <color indexed="81"/>
            <rFont val="Tahoma"/>
            <family val="2"/>
          </rPr>
          <t>####
Seleccione la gestión que desea realizar
- Directiva
- Comunitaria
- Académica
- Administrativa</t>
        </r>
        <r>
          <rPr>
            <sz val="9"/>
            <color indexed="81"/>
            <rFont val="Tahoma"/>
            <family val="2"/>
          </rPr>
          <t xml:space="preserve">
</t>
        </r>
      </text>
    </comment>
    <comment ref="D8" authorId="1" shapeId="0" xr:uid="{00000000-0006-0000-0100-000002000000}">
      <text>
        <r>
          <rPr>
            <sz val="11"/>
            <color theme="1"/>
            <rFont val="Calibri"/>
            <family val="2"/>
            <scheme val="minor"/>
          </rPr>
          <t>======
ID#AAAAkjaeyvA
Soportes requeridos    (2022-11-28 11:54:50)
1.Proyecto Educativo Institucional PEI
2. Caracterización (Documento)</t>
        </r>
      </text>
    </comment>
    <comment ref="F8" authorId="1" shapeId="0" xr:uid="{00000000-0006-0000-0100-000003000000}">
      <text>
        <r>
          <rPr>
            <sz val="11"/>
            <color theme="1"/>
            <rFont val="Calibri"/>
            <family val="2"/>
            <scheme val="minor"/>
          </rPr>
          <t>======
ID#AAAAkg0RwtQ
Soportes requeridos    (2022-11-28 11:54:50)
1.Proyecto Educativo Institucional PEI
2. Caracterización (Documento actualizado vigencia anterior)</t>
        </r>
      </text>
    </comment>
    <comment ref="H8" authorId="1" shapeId="0" xr:uid="{00000000-0006-0000-0100-000004000000}">
      <text>
        <r>
          <rPr>
            <sz val="11"/>
            <color theme="1"/>
            <rFont val="Calibri"/>
            <family val="2"/>
            <scheme val="minor"/>
          </rPr>
          <t>======
ID#AAAAkjaeyt0
Soportes Requeridos    (2022-11-28 11:54:50)
1. Plan de socialización del horizonte institucional con la comunidad educativa (documento o acciones que se generan al inicio del año escolar) 
2. Acta (s) de:
a. Consejo directivo 
b. Consejo académico
c. Consejo estudiantil
d. Consejo de padres
e. Dirección de curso
(Según corresponda)
3. Plan de acción frente a resultados de la implementación del plan de socialización. (documento o acciones que se generan  en el último trimestre del año escolar)</t>
        </r>
      </text>
    </comment>
    <comment ref="J8" authorId="1" shapeId="0" xr:uid="{00000000-0006-0000-0100-000005000000}">
      <text>
        <r>
          <rPr>
            <sz val="11"/>
            <color theme="1"/>
            <rFont val="Calibri"/>
            <family val="2"/>
            <scheme val="minor"/>
          </rPr>
          <t>======
ID#AAAAkjaeytE
Soportes Requeridos    (2022-11-28 11:54:50)
1. Plan de monitoreo al horizonte institucional (acciones de monitoreo del componente reflejados en el PMI )
2. Instrumentos asociados al monitoreo
3. Análisis de los instrumentos aplicados
4. Plan de acción - Incorporacíon al POA</t>
        </r>
      </text>
    </comment>
    <comment ref="D15" authorId="1" shapeId="0" xr:uid="{00000000-0006-0000-0100-000006000000}">
      <text>
        <r>
          <rPr>
            <sz val="11"/>
            <color theme="1"/>
            <rFont val="Calibri"/>
            <family val="2"/>
            <scheme val="minor"/>
          </rPr>
          <t>======
ID#AAAAkg0Rwtg
Soportes requeridos    (2022-11-28 11:54:50)
1.Proyecto Educativo Institucional PEI
2. Caracterización (Documento)</t>
        </r>
      </text>
    </comment>
    <comment ref="F15" authorId="1" shapeId="0" xr:uid="{00000000-0006-0000-0100-000007000000}">
      <text>
        <r>
          <rPr>
            <sz val="11"/>
            <color theme="1"/>
            <rFont val="Calibri"/>
            <family val="2"/>
            <scheme val="minor"/>
          </rPr>
          <t>======
ID#AAAAkjaeyqc
Soportes requeridos    (2022-11-28 11:54:50)
1.Proyecto Educativo Institucional
2. Caracterización (Documento actualizado con respecto a la autoevaluación institucional del año anterior)</t>
        </r>
      </text>
    </comment>
    <comment ref="H15" authorId="1" shapeId="0" xr:uid="{00000000-0006-0000-0100-000008000000}">
      <text>
        <r>
          <rPr>
            <sz val="11"/>
            <color theme="1"/>
            <rFont val="Calibri"/>
            <family val="2"/>
            <scheme val="minor"/>
          </rPr>
          <t>======
ID#AAAAkg0Rwq0
Soportes Requeridos    (2022-11-28 11:54:50)
1. Plan de socialización del horizonte institucional con la comunidad educativa (documento o acciones que se generan al inicio del año escolar) 
2. Acta (s) de:
a. Consejo directivo 
b. Consejo académico
c. Consejo estudiantil
d. Consejo de padres
e. Dirección de curso
(Según corresponda)
3. Plan de acción frente a resultados de la implementación del plan de socialización. (documento o acciones que se generan  en el último trimestre del año escolar)</t>
        </r>
      </text>
    </comment>
    <comment ref="J15" authorId="0" shapeId="0" xr:uid="{00000000-0006-0000-0100-000009000000}">
      <text>
        <r>
          <rPr>
            <sz val="9"/>
            <color indexed="81"/>
            <rFont val="Tahoma"/>
            <family val="2"/>
          </rPr>
          <t xml:space="preserve">======
ID#AAAAkjaeytE
Soportes Requeridos    (2022-11-28 11:54:50)
1. Plan de monitoreo al horizonte institucional (acciones de monitoreo del componente reflejados en el PMI )
2. Instrumentos asociados al monitoreo
3. Análisis de los instrumentos aplicados
4. Plan de acción - Incorporacíon al POA
</t>
        </r>
      </text>
    </comment>
    <comment ref="D22" authorId="1" shapeId="0" xr:uid="{00000000-0006-0000-0100-00000A000000}">
      <text>
        <r>
          <rPr>
            <sz val="11"/>
            <color theme="1"/>
            <rFont val="Calibri"/>
            <family val="2"/>
            <scheme val="minor"/>
          </rPr>
          <t>======
ID#AAAAkjaeyqI
Soportes requeridos    (2022-11-28 11:54:50)
1. Proyecto Educativo Institucional PEI
2. Proyecto de educación inclusiva e intercultural
3.  Índice de Inclusión</t>
        </r>
      </text>
    </comment>
    <comment ref="F22" authorId="1" shapeId="0" xr:uid="{00000000-0006-0000-0100-00000B000000}">
      <text>
        <r>
          <rPr>
            <sz val="11"/>
            <color theme="1"/>
            <rFont val="Calibri"/>
            <family val="2"/>
            <scheme val="minor"/>
          </rPr>
          <t>======
ID#AAAAkjaeyuI
Soportes requeridos    (2022-11-28 11:54:50)
1. Proyecto Educativo Institucional PEI
2. Proyecto de educación inclusiva e intercultural
3. Documento de análisis del índice de Inclusión</t>
        </r>
      </text>
    </comment>
    <comment ref="H22" authorId="1" shapeId="0" xr:uid="{00000000-0006-0000-0100-00000C000000}">
      <text>
        <r>
          <rPr>
            <sz val="11"/>
            <color theme="1"/>
            <rFont val="Calibri"/>
            <family val="2"/>
            <scheme val="minor"/>
          </rPr>
          <t>======
ID#AAAAkg0Rwrg
Soportes Requeridos    (2022-11-28 11:54:50)
1 Estrategias de socialización con la comunidad educativa  del proyecto de educación inclusiva e intercultural y los resultados del índice de inclusión
2. Acta (s) de:
a. Consejo directivo 
b. Consejo académico
c. Consejo estudiantil
d. Consejo de padres
(Según corresponda)
3.  Aplicación del indice de Inclusión 
**Plan de acción frente a resultados de la implementación del plan de socialización. (Documento, Se genera en el último trimestre del año escolar) Consideramos pertinente esta evidencia en apropiación: Formulación del PMI en relación al análisis del índice de inclusión</t>
        </r>
      </text>
    </comment>
    <comment ref="J22" authorId="1" shapeId="0" xr:uid="{00000000-0006-0000-0100-00000D000000}">
      <text>
        <r>
          <rPr>
            <sz val="11"/>
            <color theme="1"/>
            <rFont val="Calibri"/>
            <family val="2"/>
            <scheme val="minor"/>
          </rPr>
          <t>======
ID#AAAAkjaeyqQ
Soportes Requeridos    (2022-11-28 11:54:50)
1. Análisis y socialización del índice de inclusión (cuyos resultados evidencien el mejoramiento, rango próximo al máximo)
2. Formulación del PMI con relación al análisis del indice de inclusión 
3. Vinculación al POA  de las metas de sostenibilidad del proyecto educación inclusiva e intercultural</t>
        </r>
      </text>
    </comment>
    <comment ref="D28" authorId="1" shapeId="0" xr:uid="{00000000-0006-0000-0100-00000E000000}">
      <text>
        <r>
          <rPr>
            <sz val="11"/>
            <color theme="1"/>
            <rFont val="Calibri"/>
            <family val="2"/>
            <scheme val="minor"/>
          </rPr>
          <t>======
ID#AAAAkjaeyug
Soportes requeridos    (2022-11-28 11:54:50)
1. Proyecto Educativo Institucional PEI
2. Planes de acción (documentos)</t>
        </r>
      </text>
    </comment>
    <comment ref="F28" authorId="1" shapeId="0" xr:uid="{00000000-0006-0000-0100-00000F000000}">
      <text>
        <r>
          <rPr>
            <sz val="11"/>
            <color theme="1"/>
            <rFont val="Calibri"/>
            <family val="2"/>
            <scheme val="minor"/>
          </rPr>
          <t>======
ID#AAAAkg0RwsI
Soportes requeridos    (2022-11-28 11:54:50)
1. Proyecto Educativo Institucional
2. Documento actualizado con respecto a la autoevaluación institucional del año anterior)</t>
        </r>
      </text>
    </comment>
    <comment ref="H28" authorId="1" shapeId="0" xr:uid="{00000000-0006-0000-0100-000010000000}">
      <text>
        <r>
          <rPr>
            <sz val="11"/>
            <color theme="1"/>
            <rFont val="Calibri"/>
            <family val="2"/>
            <scheme val="minor"/>
          </rPr>
          <t>======
ID#AAAAkjaeysQ
Soportes requeridos    (2022-11-28 11:54:50)
1. Plan de socialización del plan de acción on la comunidad educativa (documento o acciones que se generan al inicio del año escolar) 
2. Acta (s) de:
a. Consejo directivo 
b. Consejo académico
c. Consejo estudiantil
d. Consejo de padres
e. Dirección de curso
(Según corresponda)
3. Plan de acción frente a resultados de la implementación del plan de socialización. (documento o acciones que se generan  en el último trimestre del año escolar)</t>
        </r>
      </text>
    </comment>
    <comment ref="J28" authorId="1" shapeId="0" xr:uid="{00000000-0006-0000-0100-000011000000}">
      <text>
        <r>
          <rPr>
            <sz val="11"/>
            <color theme="1"/>
            <rFont val="Calibri"/>
            <family val="2"/>
            <scheme val="minor"/>
          </rPr>
          <t>======
ID#AAAAkjaeysE
Soportes requeridos    (2022-11-28 11:54:50)
1. Plan de monitoreo al horizonte institucional (acciones de monitoreo del componente reflejados en el PMI )
2. instrumentos asociados al monitoreo
3. Análisis de los instrumentos aplicados
4. Plan de acción - Incorporacíon al POA</t>
        </r>
      </text>
    </comment>
    <comment ref="D35" authorId="1" shapeId="0" xr:uid="{00000000-0006-0000-0100-000012000000}">
      <text>
        <r>
          <rPr>
            <sz val="11"/>
            <color theme="1"/>
            <rFont val="Calibri"/>
            <family val="2"/>
            <scheme val="minor"/>
          </rPr>
          <t>======
ID#AAAAkg0Rwo4
Soportes requeridos    (2022-11-28 11:54:50)
1. PEI
2. Planes de acción vinculados a la gestión académica 
3. Planes de estudios por áreas
4. Proyectos Transversales</t>
        </r>
      </text>
    </comment>
    <comment ref="F35" authorId="1" shapeId="0" xr:uid="{00000000-0006-0000-0100-000013000000}">
      <text>
        <r>
          <rPr>
            <sz val="11"/>
            <color theme="1"/>
            <rFont val="Calibri"/>
            <family val="2"/>
            <scheme val="minor"/>
          </rPr>
          <t>======
ID#AAAAkjaeyvM
Soportes requeridos    (2022-11-28 11:54:50)
1. PEI
2. Planes de acción vinculados a la gestión académica 
3. Planes de estudios por áreas
4. Proyectos Transversales</t>
        </r>
      </text>
    </comment>
    <comment ref="H35" authorId="1" shapeId="0" xr:uid="{00000000-0006-0000-0100-000014000000}">
      <text>
        <r>
          <rPr>
            <sz val="11"/>
            <color theme="1"/>
            <rFont val="Calibri"/>
            <family val="2"/>
            <scheme val="minor"/>
          </rPr>
          <t>======
ID#AAAAkjaeyps
Soportes requeridos    (2022-11-28 11:54:50)
1. Socialización de planes de acción vinculados a la gestión académica (acta)
2. Socialización Planes de estudios por áreas (actas de reunión de área/consejo académico)
3. Socialización Proyectos Transversales (acta de consejo académico, acta de reunión de área, acta de dirección de curso)</t>
        </r>
      </text>
    </comment>
    <comment ref="J35" authorId="1" shapeId="0" xr:uid="{00000000-0006-0000-0100-000015000000}">
      <text>
        <r>
          <rPr>
            <sz val="11"/>
            <color theme="1"/>
            <rFont val="Calibri"/>
            <family val="2"/>
            <scheme val="minor"/>
          </rPr>
          <t>======
ID#AAAAkjaeyu4
Soportes requeridos    (2022-11-28 11:54:50)
1. Plan de monitoreo al horizonte institucional (acciones de monitoreo del componente reflejados en el PMI )
2. instrumentos asociados al monitoreo
3. Análisis de los instrumentos aplicados
4. Plan de acción (trayectorias educativas ,proyectos de articulación con la media, tránsito armónico)</t>
        </r>
      </text>
    </comment>
    <comment ref="D39" authorId="1" shapeId="0" xr:uid="{00000000-0006-0000-0100-000016000000}">
      <text>
        <r>
          <rPr>
            <sz val="11"/>
            <color theme="1"/>
            <rFont val="Calibri"/>
            <family val="2"/>
            <scheme val="minor"/>
          </rPr>
          <t>======
ID#AAAAkg0RwuE
Soportes Requeridos    (2022-11-28 11:54:50)
1. PEI, componente curricular</t>
        </r>
      </text>
    </comment>
    <comment ref="F39" authorId="1" shapeId="0" xr:uid="{00000000-0006-0000-0100-000017000000}">
      <text>
        <r>
          <rPr>
            <sz val="11"/>
            <color theme="1"/>
            <rFont val="Calibri"/>
            <family val="2"/>
            <scheme val="minor"/>
          </rPr>
          <t>======
ID#AAAAkg0Rwtc
Soportes Requeridos    (2022-11-28 11:54:50)
1. PEI, componente curricular</t>
        </r>
      </text>
    </comment>
    <comment ref="H39" authorId="1" shapeId="0" xr:uid="{00000000-0006-0000-0100-000018000000}">
      <text>
        <r>
          <rPr>
            <sz val="11"/>
            <color theme="1"/>
            <rFont val="Calibri"/>
            <family val="2"/>
            <scheme val="minor"/>
          </rPr>
          <t>======
ID#AAAAkjaeysI
Soportes requeridos    (2022-11-28 11:54:50)
1. Actas de consejo académico</t>
        </r>
      </text>
    </comment>
    <comment ref="J39" authorId="1" shapeId="0" xr:uid="{00000000-0006-0000-0100-000019000000}">
      <text>
        <r>
          <rPr>
            <sz val="11"/>
            <color theme="1"/>
            <rFont val="Calibri"/>
            <family val="2"/>
            <scheme val="minor"/>
          </rPr>
          <t>======
ID#AAAAkjaeytk
Soportes requeridos    (2022-11-28 11:54:50)
1. Instrumentos de monitoreo al PMI (semestral)</t>
        </r>
      </text>
    </comment>
    <comment ref="D40" authorId="1" shapeId="0" xr:uid="{00000000-0006-0000-0100-00001A000000}">
      <text>
        <r>
          <rPr>
            <sz val="11"/>
            <color theme="1"/>
            <rFont val="Calibri"/>
            <family val="2"/>
            <scheme val="minor"/>
          </rPr>
          <t>======
ID#AAAAkg0RwoQ
Soportes requeridos    (2022-11-28 11:54:50)
1. Planes de Mejoramiento
2. Reporte de análisis de :
 a. Resultados pruebas internas y externas
 b. Resultados de autoevaluaciones
 c. estadísticas de reprobación y deserción
 d. Seguimiento a egresados
 e. Analisis resultados de evaluación de docentes y administrativos</t>
        </r>
      </text>
    </comment>
    <comment ref="F40" authorId="1" shapeId="0" xr:uid="{00000000-0006-0000-0100-00001B000000}">
      <text>
        <r>
          <rPr>
            <sz val="11"/>
            <color theme="1"/>
            <rFont val="Calibri"/>
            <family val="2"/>
            <scheme val="minor"/>
          </rPr>
          <t>======
ID#AAAAkg0Rwnw
Soportes requeridos    (2022-11-28 11:54:50)
1. Planes de Mejoramiento
2. Reporte de análisis de :
 a. Resultados pruebas internas y externas
 b. Resultados de autoevaluaciones
 c. estadísticas de reprobación y deserción
 d. Seguimiento a egresados
 e. Resultados de evaluación de docentes y administrativos</t>
        </r>
      </text>
    </comment>
    <comment ref="H40" authorId="1" shapeId="0" xr:uid="{00000000-0006-0000-0100-00001C000000}">
      <text>
        <r>
          <rPr>
            <sz val="11"/>
            <color theme="1"/>
            <rFont val="Calibri"/>
            <family val="2"/>
            <scheme val="minor"/>
          </rPr>
          <t>======
ID#AAAAkg0Rwr8
Soportes requeridos    (2022-11-28 11:54:50)
1. Planes de Mejoramiento
2. Actas de socialización de:
a. Consejo académico
b. Consejo estudiantil
c. Consejo de padres
d. Consejo directivo</t>
        </r>
      </text>
    </comment>
    <comment ref="J40" authorId="1" shapeId="0" xr:uid="{00000000-0006-0000-0100-00001D000000}">
      <text>
        <r>
          <rPr>
            <sz val="11"/>
            <color theme="1"/>
            <rFont val="Calibri"/>
            <family val="2"/>
            <scheme val="minor"/>
          </rPr>
          <t>======
ID#AAAAkjaeysU
Soportes requeridos    (2022-11-28 11:54:50)
1. Instrumentos de monitoreo al PMI (semestral)</t>
        </r>
      </text>
    </comment>
    <comment ref="D46" authorId="1" shapeId="0" xr:uid="{00000000-0006-0000-0100-00001E000000}">
      <text>
        <r>
          <rPr>
            <sz val="11"/>
            <color theme="1"/>
            <rFont val="Calibri"/>
            <family val="2"/>
            <scheme val="minor"/>
          </rPr>
          <t>======
ID#AAAAkjaeytg
Soportes requeridos    (2022-11-28 11:54:50)
1. Evaluación anual
2. PMI/POA (Proyectado al año en curso)</t>
        </r>
      </text>
    </comment>
    <comment ref="F46" authorId="1" shapeId="0" xr:uid="{00000000-0006-0000-0100-00001F000000}">
      <text>
        <r>
          <rPr>
            <sz val="11"/>
            <color theme="1"/>
            <rFont val="Calibri"/>
            <family val="2"/>
            <scheme val="minor"/>
          </rPr>
          <t>======
ID#AAAAkjaeyuY
Soportes requeridos    (2022-11-28 11:54:50)
1. Evaluación anual
2. PMI/POA (Proyectado al año en curso)</t>
        </r>
      </text>
    </comment>
    <comment ref="H46" authorId="1" shapeId="0" xr:uid="{00000000-0006-0000-0100-000020000000}">
      <text>
        <r>
          <rPr>
            <sz val="11"/>
            <color theme="1"/>
            <rFont val="Calibri"/>
            <family val="2"/>
            <scheme val="minor"/>
          </rPr>
          <t>======
ID#AAAAkg0RwtU
Soportes requeridos    (2022-11-28 11:54:50)
1. Plan de socialización de los resultados de la autoevaluación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46" authorId="1" shapeId="0" xr:uid="{00000000-0006-0000-0100-000021000000}">
      <text>
        <r>
          <rPr>
            <sz val="11"/>
            <color theme="1"/>
            <rFont val="Calibri"/>
            <family val="2"/>
            <scheme val="minor"/>
          </rPr>
          <t>======
ID#AAAAkjaeyqA
Soportes requeridos    (2022-11-28 11:54:50)
1. Instrumentos de monitoreo al PMI/POA (semestral)
2. Autoevaluación</t>
        </r>
      </text>
    </comment>
    <comment ref="D52" authorId="1" shapeId="0" xr:uid="{00000000-0006-0000-0100-000022000000}">
      <text>
        <r>
          <rPr>
            <sz val="11"/>
            <color theme="1"/>
            <rFont val="Calibri"/>
            <family val="2"/>
            <scheme val="minor"/>
          </rPr>
          <t>======
ID#AAAAkjaeyqY
Soportes requeridos    (2022-11-28 11:54:50)
1. Proyecto Educativo Institucional PEI
2. Resolución de adopción del calendario escolar
3. Actas de reuniones del consejo directivo.</t>
        </r>
      </text>
    </comment>
    <comment ref="F52" authorId="1" shapeId="0" xr:uid="{00000000-0006-0000-0100-000023000000}">
      <text>
        <r>
          <rPr>
            <sz val="11"/>
            <color theme="1"/>
            <rFont val="Calibri"/>
            <family val="2"/>
            <scheme val="minor"/>
          </rPr>
          <t>======
ID#AAAAkjaeyrg
Soportes requeridos    (2022-11-28 11:54:50)
1. Proyecto Educativo Institucional PEI
2. Acta de conformación del consejo directivo
3. Actas de elección de los representantes de los diversos estamentos del gobierno escolar.</t>
        </r>
      </text>
    </comment>
    <comment ref="H52" authorId="1" shapeId="0" xr:uid="{00000000-0006-0000-0100-000024000000}">
      <text>
        <r>
          <rPr>
            <sz val="11"/>
            <color theme="1"/>
            <rFont val="Calibri"/>
            <family val="2"/>
            <scheme val="minor"/>
          </rPr>
          <t>======
ID#AAAAkjaeyqk
Soportes requeridos    (2022-11-28 11:54:50)
1. Resolución de adopción del calendario escolar
2. Actas de reuniones del consejo directivo.
3. Resoluciones Rectorales  
4. Publicación de decisiones a la comunidad Educativa</t>
        </r>
      </text>
    </comment>
    <comment ref="J52" authorId="1" shapeId="0" xr:uid="{00000000-0006-0000-0100-000025000000}">
      <text>
        <r>
          <rPr>
            <sz val="11"/>
            <color theme="1"/>
            <rFont val="Calibri"/>
            <family val="2"/>
            <scheme val="minor"/>
          </rPr>
          <t>======
ID#AAAAkg0Rwnk
Soportes requeridos    (2022-11-28 11:54:50)
1. Plan de acción del consejo directivo.
2. Monitoreo al Plan de acción. (Indicadores del PMI)
3. Análisis y resultados</t>
        </r>
      </text>
    </comment>
    <comment ref="D56" authorId="1" shapeId="0" xr:uid="{00000000-0006-0000-0100-000026000000}">
      <text>
        <r>
          <rPr>
            <sz val="11"/>
            <color theme="1"/>
            <rFont val="Calibri"/>
            <family val="2"/>
            <scheme val="minor"/>
          </rPr>
          <t>======
ID#AAAAkg0RwoI
Soportes requeridos    (2022-11-28 11:54:50)
1. Proyecto Educativo Institucional PEI
2. Actas de reuniones del consejo ácademico</t>
        </r>
      </text>
    </comment>
    <comment ref="F56" authorId="1" shapeId="0" xr:uid="{00000000-0006-0000-0100-000027000000}">
      <text>
        <r>
          <rPr>
            <sz val="11"/>
            <color theme="1"/>
            <rFont val="Calibri"/>
            <family val="2"/>
            <scheme val="minor"/>
          </rPr>
          <t>======
ID#AAAAkjaeytU
Soportes requeridos    (2022-11-28 11:54:50)
1.Proyecto Educativo Institucional PEI
2.Actas de reuniones del consejo ácademico.
3.Resolución de adopción del calendario escolar</t>
        </r>
      </text>
    </comment>
    <comment ref="H56" authorId="1" shapeId="0" xr:uid="{00000000-0006-0000-0100-000028000000}">
      <text>
        <r>
          <rPr>
            <sz val="11"/>
            <color theme="1"/>
            <rFont val="Calibri"/>
            <family val="2"/>
            <scheme val="minor"/>
          </rPr>
          <t>======
ID#AAAAkjaeyvE
Soportes Requeridos    (2022-11-28 11:54:50)
1. Actas de consejo academico.
2. Actas de reuniones de área.</t>
        </r>
      </text>
    </comment>
    <comment ref="J56" authorId="1" shapeId="0" xr:uid="{00000000-0006-0000-0100-000029000000}">
      <text>
        <r>
          <rPr>
            <sz val="11"/>
            <color theme="1"/>
            <rFont val="Calibri"/>
            <family val="2"/>
            <scheme val="minor"/>
          </rPr>
          <t>======
ID#AAAAkg0RwrU
Soportes requeridos    (2022-11-28 11:54:50)
1. Plan de acompañamiento a la gestión académica 
(Acciones de monitoreo reflejadas en el PMI)
2. POA</t>
        </r>
      </text>
    </comment>
    <comment ref="D59" authorId="1" shapeId="0" xr:uid="{00000000-0006-0000-0100-00002A000000}">
      <text>
        <r>
          <rPr>
            <sz val="11"/>
            <color theme="1"/>
            <rFont val="Calibri"/>
            <family val="2"/>
            <scheme val="minor"/>
          </rPr>
          <t>======
ID#AAAAkg0RwpU
Soportes requeridos    (2022-11-28 11:54:50)
1. Proyecto Educativo Institucional PEI
2. Actas de reunión de comisión y evaluación</t>
        </r>
      </text>
    </comment>
    <comment ref="F59" authorId="1" shapeId="0" xr:uid="{00000000-0006-0000-0100-00002B000000}">
      <text>
        <r>
          <rPr>
            <sz val="11"/>
            <color theme="1"/>
            <rFont val="Calibri"/>
            <family val="2"/>
            <scheme val="minor"/>
          </rPr>
          <t>======
ID#AAAAkjaeyuM
Soportes requeridos    (2022-11-28 11:54:50)
1. Proyecto Educativo Institucional PEI
2. Actas de reunión de comisión y evaluación</t>
        </r>
      </text>
    </comment>
    <comment ref="H59" authorId="1" shapeId="0" xr:uid="{00000000-0006-0000-0100-00002C000000}">
      <text>
        <r>
          <rPr>
            <sz val="11"/>
            <color theme="1"/>
            <rFont val="Calibri"/>
            <family val="2"/>
            <scheme val="minor"/>
          </rPr>
          <t>======
ID#AAAAkjaeyrE
Soportes requeridos    (2022-11-28 11:54:50)
1. Actas de reunión de la comisión.
2. Plan de acompañamiento a estudiantes con bajo desempeño académico (documento- evidencias/coordinación)</t>
        </r>
      </text>
    </comment>
    <comment ref="J59" authorId="1" shapeId="0" xr:uid="{00000000-0006-0000-0100-00002D000000}">
      <text>
        <r>
          <rPr>
            <sz val="11"/>
            <color theme="1"/>
            <rFont val="Calibri"/>
            <family val="2"/>
            <scheme val="minor"/>
          </rPr>
          <t>======
ID#AAAAkg0RwuM
Soportes requeridos    (2022-11-28 11:54:50)
1. Actas de reunión de la comisión.
2. Seguimiento al Plan de acompañamiento a estudiantes con bajo desempeño académico (documento/coordinación)</t>
        </r>
      </text>
    </comment>
    <comment ref="D61" authorId="1" shapeId="0" xr:uid="{00000000-0006-0000-0100-00002E000000}">
      <text>
        <r>
          <rPr>
            <sz val="11"/>
            <color theme="1"/>
            <rFont val="Calibri"/>
            <family val="2"/>
            <scheme val="minor"/>
          </rPr>
          <t>======
ID#AAAAkg0RwsM
Soportes requeridos    (2022-11-28 11:54:50)
1. Proyecto Educativo Institucional PEI
2.  Actas de reunión de comité de convivencia.</t>
        </r>
      </text>
    </comment>
    <comment ref="F61" authorId="1" shapeId="0" xr:uid="{00000000-0006-0000-0100-00002F000000}">
      <text>
        <r>
          <rPr>
            <sz val="11"/>
            <color theme="1"/>
            <rFont val="Calibri"/>
            <family val="2"/>
            <scheme val="minor"/>
          </rPr>
          <t>======
ID#AAAAkjaeyuo
Soportes requeridos    (2022-11-28 11:54:50)
1. Proyecto Educativo Institucional PEI
2.  Actas de reunión de comité de convivencia.</t>
        </r>
      </text>
    </comment>
    <comment ref="H61" authorId="1" shapeId="0" xr:uid="{00000000-0006-0000-0100-000030000000}">
      <text>
        <r>
          <rPr>
            <sz val="11"/>
            <color theme="1"/>
            <rFont val="Calibri"/>
            <family val="2"/>
            <scheme val="minor"/>
          </rPr>
          <t>======
ID#AAAAkg0Rwpo
Soportes requeridos    (2022-11-28 11:54:50)
1. Actas de reunión de comité de convivencia. 
2. Plan de fortalecimiento del ambiente escolar (documento/coordinación).</t>
        </r>
      </text>
    </comment>
    <comment ref="J61" authorId="1" shapeId="0" xr:uid="{00000000-0006-0000-0100-000031000000}">
      <text>
        <r>
          <rPr>
            <sz val="11"/>
            <color theme="1"/>
            <rFont val="Calibri"/>
            <family val="2"/>
            <scheme val="minor"/>
          </rPr>
          <t>======
ID#AAAAkjaeyrI
Soportes requeridos    (2022-11-28 11:54:50)
1. Actas de reunión del comité de convivencia.
2. Seguimiento al Plan de fortalecimiento al ambiente escolar (documento/coordinación)</t>
        </r>
      </text>
    </comment>
    <comment ref="D63" authorId="1" shapeId="0" xr:uid="{00000000-0006-0000-0100-000032000000}">
      <text>
        <r>
          <rPr>
            <sz val="11"/>
            <color theme="1"/>
            <rFont val="Calibri"/>
            <family val="2"/>
            <scheme val="minor"/>
          </rPr>
          <t>======
ID#AAAAkg0RwsQ
Soportes requeridos    (2022-11-28 11:54:50)
1. Proyecto Educativo Institucional PEI
2. Acta de conformación del consejo estudiantil
3. Actas de reunión segun cronograma institucional</t>
        </r>
      </text>
    </comment>
    <comment ref="F63" authorId="1" shapeId="0" xr:uid="{00000000-0006-0000-0100-000033000000}">
      <text>
        <r>
          <rPr>
            <sz val="11"/>
            <color theme="1"/>
            <rFont val="Calibri"/>
            <family val="2"/>
            <scheme val="minor"/>
          </rPr>
          <t>======
ID#AAAAkjaeyrA
Soportes requeridos    (2022-11-28 11:54:50)
1. Proyecto Educativo Institucional PEI
2. Acta de conformación del consejo estudiantil
3. Actas de reunión segun cronograma institucional</t>
        </r>
      </text>
    </comment>
    <comment ref="H63" authorId="1" shapeId="0" xr:uid="{00000000-0006-0000-0100-000034000000}">
      <text>
        <r>
          <rPr>
            <sz val="11"/>
            <color theme="1"/>
            <rFont val="Calibri"/>
            <family val="2"/>
            <scheme val="minor"/>
          </rPr>
          <t>======
ID#AAAAkjaeysw
Soportes requeridos    (2022-11-28 11:54:50)
1. Actas de reunión segun cronograma institucional</t>
        </r>
      </text>
    </comment>
    <comment ref="J63" authorId="1" shapeId="0" xr:uid="{00000000-0006-0000-0100-000035000000}">
      <text>
        <r>
          <rPr>
            <sz val="11"/>
            <color theme="1"/>
            <rFont val="Calibri"/>
            <family val="2"/>
            <scheme val="minor"/>
          </rPr>
          <t>======
ID#AAAAkjaeytQ
Soportes requeridos    (2022-11-28 11:54:50)
1. Registro de elección y conformación del consejo estudiantil.
2. Actas de reunión del consejo estudiantil.
3. Cronograma anual de reuniones del comité</t>
        </r>
      </text>
    </comment>
    <comment ref="D66" authorId="1" shapeId="0" xr:uid="{00000000-0006-0000-0100-000036000000}">
      <text>
        <r>
          <rPr>
            <sz val="11"/>
            <color theme="1"/>
            <rFont val="Calibri"/>
            <family val="2"/>
            <scheme val="minor"/>
          </rPr>
          <t>======
ID#AAAAkjaeytw
Soportes requeridos    (2022-11-28 11:54:50)
1. Proyecto Educativo Institucional PEI
2. Acta de  elección del personero</t>
        </r>
      </text>
    </comment>
    <comment ref="F66" authorId="1" shapeId="0" xr:uid="{00000000-0006-0000-0100-000037000000}">
      <text>
        <r>
          <rPr>
            <sz val="11"/>
            <color theme="1"/>
            <rFont val="Calibri"/>
            <family val="2"/>
            <scheme val="minor"/>
          </rPr>
          <t>======
ID#AAAAkg0Rwpc
Soportes requeridos    (2022-11-28 11:54:50)
1. Proyecto Educativo Institucional PEI
2. Acta de  elección del personero</t>
        </r>
      </text>
    </comment>
    <comment ref="H66" authorId="1" shapeId="0" xr:uid="{00000000-0006-0000-0100-000038000000}">
      <text>
        <r>
          <rPr>
            <sz val="11"/>
            <color theme="1"/>
            <rFont val="Calibri"/>
            <family val="2"/>
            <scheme val="minor"/>
          </rPr>
          <t>======
ID#AAAAkg0Rwok
Soportes requeridos    (2022-11-28 11:54:50)
1. Proyectos (documento/personero-gobierno escolar)</t>
        </r>
      </text>
    </comment>
    <comment ref="J66" authorId="1" shapeId="0" xr:uid="{00000000-0006-0000-0100-000039000000}">
      <text>
        <r>
          <rPr>
            <sz val="11"/>
            <color theme="1"/>
            <rFont val="Calibri"/>
            <family val="2"/>
            <scheme val="minor"/>
          </rPr>
          <t>======
ID#AAAAkg0RwnM
Soportes requeridos    (2022-11-28 11:54:50)
1 Formato de segumiento (Acciones de monitoreo reflejadas en el PMI) 
2. Acompañamiento a proyectos realizados (documento/personero-gobierno escolar)</t>
        </r>
      </text>
    </comment>
    <comment ref="D68" authorId="1" shapeId="0" xr:uid="{00000000-0006-0000-0100-00003A000000}">
      <text>
        <r>
          <rPr>
            <sz val="11"/>
            <color theme="1"/>
            <rFont val="Calibri"/>
            <family val="2"/>
            <scheme val="minor"/>
          </rPr>
          <t>======
ID#AAAAkjaeyqw
Soportes requeridos    (2022-11-28 11:54:50)
1. Proyecto Educativo Institucional PEI
2.  Actas de conformación consejo de padres
3. Actas de reunión (ordinaria/extraordinaria)</t>
        </r>
      </text>
    </comment>
    <comment ref="F68" authorId="1" shapeId="0" xr:uid="{00000000-0006-0000-0100-00003B000000}">
      <text>
        <r>
          <rPr>
            <sz val="11"/>
            <color theme="1"/>
            <rFont val="Calibri"/>
            <family val="2"/>
            <scheme val="minor"/>
          </rPr>
          <t>======
ID#AAAAkg0Rwow
Soportes requeridos    (2022-11-28 11:54:50)
1. Proyecto Educativo Institucional PEI
2.  Actas de conformación consejo de padres
3. Actas de reunión (ordinaria/extraordinaria)</t>
        </r>
      </text>
    </comment>
    <comment ref="H68" authorId="1" shapeId="0" xr:uid="{00000000-0006-0000-0100-00003C000000}">
      <text>
        <r>
          <rPr>
            <sz val="11"/>
            <color theme="1"/>
            <rFont val="Calibri"/>
            <family val="2"/>
            <scheme val="minor"/>
          </rPr>
          <t>======
ID#AAAAkg0Rwso
Soportes requeridos    (2022-11-28 11:54:50)
1. Actas de reunión (ordinaria/extraordinaria)</t>
        </r>
      </text>
    </comment>
    <comment ref="J68" authorId="1" shapeId="0" xr:uid="{00000000-0006-0000-0100-00003D000000}">
      <text>
        <r>
          <rPr>
            <sz val="11"/>
            <color theme="1"/>
            <rFont val="Calibri"/>
            <family val="2"/>
            <scheme val="minor"/>
          </rPr>
          <t>======
ID#AAAAkg0Rwto
Soportes requeridos    (2022-11-28 11:54:50)
1. Plan de mejora (documento/ consejo de padres)</t>
        </r>
      </text>
    </comment>
    <comment ref="D71" authorId="1" shapeId="0" xr:uid="{00000000-0006-0000-0100-00003E000000}">
      <text>
        <r>
          <rPr>
            <sz val="11"/>
            <color theme="1"/>
            <rFont val="Calibri"/>
            <family val="2"/>
            <scheme val="minor"/>
          </rPr>
          <t>======
ID#AAAAkg0RwnQ
Soportes requeridos    (2022-11-28 11:54:50)
1. Proyecto Educativo Institucional, Plan de política de comunicación
(Correos institucionales, Circulares a padres de familia, Formatos de citaciones
Cuentas de redes sociales, Página web, entre otras)</t>
        </r>
      </text>
    </comment>
    <comment ref="F71" authorId="1" shapeId="0" xr:uid="{00000000-0006-0000-0100-00003F000000}">
      <text>
        <r>
          <rPr>
            <sz val="11"/>
            <color theme="1"/>
            <rFont val="Calibri"/>
            <family val="2"/>
            <scheme val="minor"/>
          </rPr>
          <t>======
ID#AAAAkg0RwrM
Soportes requeridos    (2022-11-28 11:54:50)
1. Proyecto Educativo Institucional, Plan de política de comunicación
(Correos institucionales, Circulares a padres de familia, Formatos de citaciones
Cuentas de redes sociales, Página web, entre otras)</t>
        </r>
      </text>
    </comment>
    <comment ref="H71" authorId="1" shapeId="0" xr:uid="{00000000-0006-0000-0100-000040000000}">
      <text>
        <r>
          <rPr>
            <sz val="11"/>
            <color theme="1"/>
            <rFont val="Calibri"/>
            <family val="2"/>
            <scheme val="minor"/>
          </rPr>
          <t>======
ID#AAAAkg0Rws0
Soportes requeridos    (2022-11-28 11:54:50)
1. Política de comunicación (documento)</t>
        </r>
      </text>
    </comment>
    <comment ref="J71" authorId="1" shapeId="0" xr:uid="{00000000-0006-0000-0100-000041000000}">
      <text>
        <r>
          <rPr>
            <sz val="11"/>
            <color theme="1"/>
            <rFont val="Calibri"/>
            <family val="2"/>
            <scheme val="minor"/>
          </rPr>
          <t>======
ID#AAAAkg0Rwsg
Soportes requeridos    (2022-11-28 11:54:50)
1. Monitoreo de la política de comunicación (Acciones de monitoreo reflejadas en el PMI)</t>
        </r>
      </text>
    </comment>
    <comment ref="D72" authorId="1" shapeId="0" xr:uid="{00000000-0006-0000-0100-000042000000}">
      <text>
        <r>
          <rPr>
            <sz val="11"/>
            <color theme="1"/>
            <rFont val="Calibri"/>
            <family val="2"/>
            <scheme val="minor"/>
          </rPr>
          <t>======
ID#AAAAkg0RwuI
Soportes requeridos    (2022-11-28 11:54:50)
1. Proyecto Educativo Institucional - PEI</t>
        </r>
      </text>
    </comment>
    <comment ref="F72" authorId="1" shapeId="0" xr:uid="{00000000-0006-0000-0100-000043000000}">
      <text>
        <r>
          <rPr>
            <sz val="11"/>
            <color theme="1"/>
            <rFont val="Calibri"/>
            <family val="2"/>
            <scheme val="minor"/>
          </rPr>
          <t>======
ID#AAAAkg0Rwt8
Soportes requeridos    (2022-11-28 11:54:50)
1. Proyecto Educativo Institucional - PEI</t>
        </r>
      </text>
    </comment>
    <comment ref="H72" authorId="1" shapeId="0" xr:uid="{00000000-0006-0000-0100-000044000000}">
      <text>
        <r>
          <rPr>
            <sz val="11"/>
            <color theme="1"/>
            <rFont val="Calibri"/>
            <family val="2"/>
            <scheme val="minor"/>
          </rPr>
          <t>======
ID#AAAAkg0RwpM
Soportes requeridos    (2022-11-28 11:54:50)
1. Plan de estímulos
2. Socialización plan de estimulos</t>
        </r>
      </text>
    </comment>
    <comment ref="J72" authorId="1" shapeId="0" xr:uid="{00000000-0006-0000-0100-000045000000}">
      <text>
        <r>
          <rPr>
            <sz val="11"/>
            <color theme="1"/>
            <rFont val="Calibri"/>
            <family val="2"/>
            <scheme val="minor"/>
          </rPr>
          <t>======
ID#AAAAkjaeyq0
Soportes requeridos    (2022-11-28 11:54:50)
1. Monitoreo al plan de estímulos (Acciones de monitoreo reflejadas en el PMI)</t>
        </r>
      </text>
    </comment>
    <comment ref="D74" authorId="1" shapeId="0" xr:uid="{00000000-0006-0000-0100-000046000000}">
      <text>
        <r>
          <rPr>
            <sz val="11"/>
            <color theme="1"/>
            <rFont val="Calibri"/>
            <family val="2"/>
            <scheme val="minor"/>
          </rPr>
          <t>======
ID#AAAAkg0RwuA
Soportes requeridos    (2022-11-28 11:54:50)
1. Proyecto Educativo Institucional - PEI</t>
        </r>
      </text>
    </comment>
    <comment ref="F74" authorId="1" shapeId="0" xr:uid="{00000000-0006-0000-0100-000047000000}">
      <text>
        <r>
          <rPr>
            <sz val="11"/>
            <color theme="1"/>
            <rFont val="Calibri"/>
            <family val="2"/>
            <scheme val="minor"/>
          </rPr>
          <t>======
ID#AAAAkjaeyro
Soportes requeridos    (2022-11-28 11:54:50)
1. Proyecto Educativo Institucional - PEI</t>
        </r>
      </text>
    </comment>
    <comment ref="H74" authorId="1" shapeId="0" xr:uid="{00000000-0006-0000-0100-000048000000}">
      <text>
        <r>
          <rPr>
            <sz val="11"/>
            <color theme="1"/>
            <rFont val="Calibri"/>
            <family val="2"/>
            <scheme val="minor"/>
          </rPr>
          <t>======
ID#AAAAkjaeyr0
Soportes requeridos    (2022-11-28 11:54:50)
1. Informe de buenas prácticas institucionales (documento)</t>
        </r>
      </text>
    </comment>
    <comment ref="J74" authorId="1" shapeId="0" xr:uid="{00000000-0006-0000-0100-000049000000}">
      <text>
        <r>
          <rPr>
            <sz val="11"/>
            <color theme="1"/>
            <rFont val="Calibri"/>
            <family val="2"/>
            <scheme val="minor"/>
          </rPr>
          <t>======
ID#AAAAkg0Rwpg
Soportes requeridos    (2022-11-28 11:54:50)
1. Informe de buenas prácticas institucionales (documento)
2. Evidencia de participación en diversos escenarios locales, municipales o nacionales.</t>
        </r>
      </text>
    </comment>
    <comment ref="D76" authorId="1" shapeId="0" xr:uid="{00000000-0006-0000-0100-00004A000000}">
      <text>
        <r>
          <rPr>
            <sz val="11"/>
            <color theme="1"/>
            <rFont val="Calibri"/>
            <family val="2"/>
            <scheme val="minor"/>
          </rPr>
          <t>======
ID#AAAAkg0Rwrk
Soportes requeridos    (2022-11-28 11:54:50)
1. Proyecto Educativo Institucional (Politica de fortalecimiento del ambiente escolar)</t>
        </r>
      </text>
    </comment>
    <comment ref="F76" authorId="1" shapeId="0" xr:uid="{00000000-0006-0000-0100-00004B000000}">
      <text>
        <r>
          <rPr>
            <sz val="11"/>
            <color theme="1"/>
            <rFont val="Calibri"/>
            <family val="2"/>
            <scheme val="minor"/>
          </rPr>
          <t>======
ID#AAAAkg0Rwro
Soportes requeridos    (2022-11-28 11:54:50)
1. Proyecto Educativo Institucional (Politica de fortalecimiento del ambiente escolar)</t>
        </r>
      </text>
    </comment>
    <comment ref="H76" authorId="1" shapeId="0" xr:uid="{00000000-0006-0000-0100-00004C000000}">
      <text>
        <r>
          <rPr>
            <sz val="11"/>
            <color theme="1"/>
            <rFont val="Calibri"/>
            <family val="2"/>
            <scheme val="minor"/>
          </rPr>
          <t>======
ID#AAAAkjaeyuQ
Soportes requeridos    (2022-11-28 11:54:50)
1. Política de comunicación (documento - evidencias de estrategias implementadas)</t>
        </r>
      </text>
    </comment>
    <comment ref="J76" authorId="1" shapeId="0" xr:uid="{00000000-0006-0000-0100-00004D000000}">
      <text>
        <r>
          <rPr>
            <sz val="11"/>
            <color theme="1"/>
            <rFont val="Calibri"/>
            <family val="2"/>
            <scheme val="minor"/>
          </rPr>
          <t>======
ID#AAAAkjaeyts
Soportes requeridos    (2022-11-28 11:54:50)
1. Monitoreo de la política de comunicación (Acciones de monitoreo reflejadas en el PMI)</t>
        </r>
      </text>
    </comment>
    <comment ref="D77" authorId="1" shapeId="0" xr:uid="{00000000-0006-0000-0100-00004E000000}">
      <text>
        <r>
          <rPr>
            <sz val="11"/>
            <color theme="1"/>
            <rFont val="Calibri"/>
            <family val="2"/>
            <scheme val="minor"/>
          </rPr>
          <t>======
ID#AAAAkjaeyvI
Soportes requeridos    (2022-11-28 11:54:50)
1. Proyecto Educativo Institucional, Plan de política de comunicación
(Correos institucionales, Circulares a padres de familia, Formatos de citaciones
Cuentas de redes sociales, Página web, entre otras)</t>
        </r>
      </text>
    </comment>
    <comment ref="F77" authorId="1" shapeId="0" xr:uid="{00000000-0006-0000-0100-00004F000000}">
      <text>
        <r>
          <rPr>
            <sz val="11"/>
            <color theme="1"/>
            <rFont val="Calibri"/>
            <family val="2"/>
            <scheme val="minor"/>
          </rPr>
          <t>======
ID#AAAAkg0Rwps
Soportes requeridos    (2022-11-28 11:54:50)
1. Proyecto Educativo Institucional, Plan de política de comunicación
(Correos institucionales, Circulares a padres de familia, Formatos de citaciones
Cuentas de redes sociales, Página web, entre otras)</t>
        </r>
      </text>
    </comment>
    <comment ref="H77" authorId="1" shapeId="0" xr:uid="{00000000-0006-0000-0100-000050000000}">
      <text>
        <r>
          <rPr>
            <sz val="11"/>
            <color theme="1"/>
            <rFont val="Calibri"/>
            <family val="2"/>
            <scheme val="minor"/>
          </rPr>
          <t>======
ID#AAAAkg0RwoM
Soportes requeridos    (2022-11-28 11:54:50)
1. Política de comunicación (documento - evidencias de estrategias implementadas)</t>
        </r>
      </text>
    </comment>
    <comment ref="J77" authorId="1" shapeId="0" xr:uid="{00000000-0006-0000-0100-000051000000}">
      <text>
        <r>
          <rPr>
            <sz val="11"/>
            <color theme="1"/>
            <rFont val="Calibri"/>
            <family val="2"/>
            <scheme val="minor"/>
          </rPr>
          <t>======
ID#AAAAkg0Rwqo
Soportes requeridos    (2022-11-28 11:54:50)
1. Monitoreo de la política de comunicación (Acciones de monitoreo reflejadas en el PMI)</t>
        </r>
      </text>
    </comment>
    <comment ref="D78" authorId="1" shapeId="0" xr:uid="{00000000-0006-0000-0100-000052000000}">
      <text>
        <r>
          <rPr>
            <sz val="11"/>
            <color theme="1"/>
            <rFont val="Calibri"/>
            <family val="2"/>
            <scheme val="minor"/>
          </rPr>
          <t>======
ID#AAAAkjaeyt4
Soportes requeridos    (2022-11-28 11:54:50)
1. Actas Reuniones de Rectoría con secretaría de Educación
2. Informes solicitados desde la secretaría de Educación</t>
        </r>
      </text>
    </comment>
    <comment ref="F78" authorId="1" shapeId="0" xr:uid="{00000000-0006-0000-0100-000053000000}">
      <text>
        <r>
          <rPr>
            <sz val="11"/>
            <color theme="1"/>
            <rFont val="Calibri"/>
            <family val="2"/>
            <scheme val="minor"/>
          </rPr>
          <t>======
ID#AAAAkjaeyrM
Soportes requeridos    (2022-11-28 11:54:50)
1. Actas Reuniones de Rectoría con secretaría de Educación
2. Informes solicitados desde la secretaría de Educación</t>
        </r>
      </text>
    </comment>
    <comment ref="H78" authorId="1" shapeId="0" xr:uid="{00000000-0006-0000-0100-000054000000}">
      <text>
        <r>
          <rPr>
            <sz val="11"/>
            <color theme="1"/>
            <rFont val="Calibri"/>
            <family val="2"/>
            <scheme val="minor"/>
          </rPr>
          <t>======
ID#AAAAkg0Rwrs
Soportes requeridos    (2022-11-28 11:54:50)
1. Actas Reuniones de Rectoría con secretaría de Educación
2. Informes solicitados desde la secretaría de Educación.
3. Actas de socialización a la comunidad educativa</t>
        </r>
      </text>
    </comment>
    <comment ref="J78" authorId="1" shapeId="0" xr:uid="{00000000-0006-0000-0100-000055000000}">
      <text>
        <r>
          <rPr>
            <sz val="11"/>
            <color theme="1"/>
            <rFont val="Calibri"/>
            <family val="2"/>
            <scheme val="minor"/>
          </rPr>
          <t>======
ID#AAAAkjaeyu0
Soportes requeridos    (2022-11-28 11:54:50)
1. Instrumentos de monitoreo PMI/POA</t>
        </r>
      </text>
    </comment>
    <comment ref="D81" authorId="1" shapeId="0" xr:uid="{00000000-0006-0000-0100-000056000000}">
      <text>
        <r>
          <rPr>
            <sz val="11"/>
            <color theme="1"/>
            <rFont val="Calibri"/>
            <family val="2"/>
            <scheme val="minor"/>
          </rPr>
          <t>======
ID#AAAAkg0RwpA
Soportes requeridos    (2022-11-28 11:54:50)
1. Documentos de alianzas o convenios interadministrativos entre la SEM y diversas instituciones
(Cámara de Comercio, Tiempo de Juego, SEM, Red Papaz, Programas externos, Cafam, Compensar, PTA, Cámara de Comercio, SENA, IMRDS, secretaría de Salud, secretaría de Desarrollo Social, entre otras.)</t>
        </r>
      </text>
    </comment>
    <comment ref="F81" authorId="1" shapeId="0" xr:uid="{00000000-0006-0000-0100-000057000000}">
      <text>
        <r>
          <rPr>
            <sz val="11"/>
            <color theme="1"/>
            <rFont val="Calibri"/>
            <family val="2"/>
            <scheme val="minor"/>
          </rPr>
          <t>======
ID#AAAAkg0Rwrw
Soportes requeridos    (2022-11-28 11:54:50)
1. Documentos de alianzas o convenios interadministrativos entre la SEM y diversas instituciones
(Cámara de Comercio, Tiempo de Juego, SEM, Red Papaz, Programas externos, Cafam, Compensar, PTA, Cámara de Comercio, SENA, IMRDS, secretaría de Salud, secretaría de Desarrollo Social, entre otras.)</t>
        </r>
      </text>
    </comment>
    <comment ref="H81" authorId="1" shapeId="0" xr:uid="{00000000-0006-0000-0100-000058000000}">
      <text>
        <r>
          <rPr>
            <sz val="11"/>
            <color theme="1"/>
            <rFont val="Calibri"/>
            <family val="2"/>
            <scheme val="minor"/>
          </rPr>
          <t>======
ID#AAAAkjaeyr8
Soportes requeridos    (2022-11-28 11:54:50)
1. Plan de acción de las alizanzas acordadas 
2. Socialización de las alianzas a los diversos actores institucionales</t>
        </r>
      </text>
    </comment>
    <comment ref="J81" authorId="1" shapeId="0" xr:uid="{00000000-0006-0000-0100-000059000000}">
      <text>
        <r>
          <rPr>
            <sz val="11"/>
            <color theme="1"/>
            <rFont val="Calibri"/>
            <family val="2"/>
            <scheme val="minor"/>
          </rPr>
          <t>======
ID#AAAAkjaeys0
Soportes requeridos    (2022-11-28 11:54:50)
1. Plan de monitoreo a las acciones adelantas (PMI/POA)</t>
        </r>
      </text>
    </comment>
    <comment ref="D83" authorId="1" shapeId="0" xr:uid="{00000000-0006-0000-0100-00005A000000}">
      <text>
        <r>
          <rPr>
            <sz val="11"/>
            <color theme="1"/>
            <rFont val="Calibri"/>
            <family val="2"/>
            <scheme val="minor"/>
          </rPr>
          <t>======
ID#AAAAkjaeyt8
Soportes requeridos    (2022-11-28 11:54:50)
1.Certificaciones de donaciones
2.Reuniones para alianzas con el sector productivo 
3.Visitas, talleres o espacios recreativos</t>
        </r>
      </text>
    </comment>
    <comment ref="F83" authorId="1" shapeId="0" xr:uid="{00000000-0006-0000-0100-00005B000000}">
      <text>
        <r>
          <rPr>
            <sz val="11"/>
            <color theme="1"/>
            <rFont val="Calibri"/>
            <family val="2"/>
            <scheme val="minor"/>
          </rPr>
          <t>======
ID#AAAAkg0Rwp8
Soportes requeridos    (2022-11-28 11:54:50)
1. Documento que da cuenta del tipo de alianza</t>
        </r>
      </text>
    </comment>
    <comment ref="H83" authorId="1" shapeId="0" xr:uid="{00000000-0006-0000-0100-00005C000000}">
      <text>
        <r>
          <rPr>
            <sz val="11"/>
            <color theme="1"/>
            <rFont val="Calibri"/>
            <family val="2"/>
            <scheme val="minor"/>
          </rPr>
          <t>======
ID#AAAAkg0RwqI
Soportes requeridos    (2022-11-28 11:54:50)
1. Actas de socialización con las diferentes instancias del gobierno escolar</t>
        </r>
      </text>
    </comment>
    <comment ref="J83" authorId="1" shapeId="0" xr:uid="{00000000-0006-0000-0100-00005D000000}">
      <text>
        <r>
          <rPr>
            <sz val="11"/>
            <color theme="1"/>
            <rFont val="Calibri"/>
            <family val="2"/>
            <scheme val="minor"/>
          </rPr>
          <t>======
ID#AAAAkg0RwnU
Soportes requeridos    (2022-11-28 11:54:50)
1. Monitoreo de las alianzas (Acciones de monitoreo reflejadas en el PMI)</t>
        </r>
      </text>
    </comment>
    <comment ref="D91" authorId="1" shapeId="0" xr:uid="{00000000-0006-0000-0100-00005E000000}">
      <text>
        <r>
          <rPr>
            <sz val="11"/>
            <color theme="1"/>
            <rFont val="Calibri"/>
            <family val="2"/>
            <scheme val="minor"/>
          </rPr>
          <t>======
ID#AAAAkjaeyqo
Soportes Requeridos    (2022-11-28 11:54:50)
1. Proyecto Educativo Institucional. PEI
2. Plan de Estudio</t>
        </r>
      </text>
    </comment>
    <comment ref="F91" authorId="1" shapeId="0" xr:uid="{00000000-0006-0000-0100-00005F000000}">
      <text>
        <r>
          <rPr>
            <sz val="11"/>
            <color theme="1"/>
            <rFont val="Calibri"/>
            <family val="2"/>
            <scheme val="minor"/>
          </rPr>
          <t>======
ID#AAAAkg0Rwr4
Soportes Requeridos    (2022-11-28 11:54:50)
1. Proyecto Educativo Institucional. PEI
2. Plan de Estudio</t>
        </r>
      </text>
    </comment>
    <comment ref="H91" authorId="1" shapeId="0" xr:uid="{00000000-0006-0000-0100-000060000000}">
      <text>
        <r>
          <rPr>
            <sz val="11"/>
            <color theme="1"/>
            <rFont val="Calibri"/>
            <family val="2"/>
            <scheme val="minor"/>
          </rPr>
          <t>======
ID#AAAAkjaeyuA
Soportes Requeridos    (2022-11-28 11:54:50)
1. Actas de socilización o evidencias de medios o mecanismos de difusión</t>
        </r>
      </text>
    </comment>
    <comment ref="J91" authorId="1" shapeId="0" xr:uid="{00000000-0006-0000-0100-000061000000}">
      <text>
        <r>
          <rPr>
            <sz val="11"/>
            <color theme="1"/>
            <rFont val="Calibri"/>
            <family val="2"/>
            <scheme val="minor"/>
          </rPr>
          <t>======
ID#AAAAkg0RwrI
Soportes Requeridos    (2022-11-28 11:54:50)
1. Instrumentos de monitoreo al plan de estudios. (acciones de monitoreo del componente reflejados en el PMI )</t>
        </r>
      </text>
    </comment>
    <comment ref="D93" authorId="1" shapeId="0" xr:uid="{00000000-0006-0000-0100-000062000000}">
      <text>
        <r>
          <rPr>
            <sz val="11"/>
            <color theme="1"/>
            <rFont val="Calibri"/>
            <family val="2"/>
            <scheme val="minor"/>
          </rPr>
          <t>======
ID#AAAAkg0Rwr0
Soportes Requeridos    (2022-11-28 11:54:50)
1. Proyecto Educativo Institucional. PEI
2. Estructura Curricular</t>
        </r>
      </text>
    </comment>
    <comment ref="F93" authorId="1" shapeId="0" xr:uid="{00000000-0006-0000-0100-000063000000}">
      <text>
        <r>
          <rPr>
            <sz val="11"/>
            <color theme="1"/>
            <rFont val="Calibri"/>
            <family val="2"/>
            <scheme val="minor"/>
          </rPr>
          <t>======
ID#AAAAkjaeyr4
Soportes Requeridos    (2022-11-28 11:54:50)
1. Proyecto Educativo Institucional. PEI
2. Estructura Curricular</t>
        </r>
      </text>
    </comment>
    <comment ref="H93" authorId="1" shapeId="0" xr:uid="{00000000-0006-0000-0100-000064000000}">
      <text>
        <r>
          <rPr>
            <sz val="11"/>
            <color theme="1"/>
            <rFont val="Calibri"/>
            <family val="2"/>
            <scheme val="minor"/>
          </rPr>
          <t>======
ID#AAAAkg0RwnY
Soportes Requeridos    (2022-11-28 11:54:50)
1. Actas de socialización a la asamblea de docentes
2. Actas de consejo académico</t>
        </r>
      </text>
    </comment>
    <comment ref="J93" authorId="1" shapeId="0" xr:uid="{00000000-0006-0000-0100-000065000000}">
      <text>
        <r>
          <rPr>
            <sz val="11"/>
            <color theme="1"/>
            <rFont val="Calibri"/>
            <family val="2"/>
            <scheme val="minor"/>
          </rPr>
          <t>======
ID#AAAAkg0Rwo8
Soportes Requeridos    (2022-11-28 11:54:50)
1. Herramientas de monitoreo (acciones de monitoreo del componente reflejados en el PMI )
2. Documento asociado al enfoque metodológico</t>
        </r>
      </text>
    </comment>
    <comment ref="D95" authorId="1" shapeId="0" xr:uid="{00000000-0006-0000-0100-000066000000}">
      <text>
        <r>
          <rPr>
            <sz val="11"/>
            <color theme="1"/>
            <rFont val="Calibri"/>
            <family val="2"/>
            <scheme val="minor"/>
          </rPr>
          <t>======
ID#AAAAkg0Rwq8
Soportes Requeridos    (2022-11-28 11:54:50)
1. Política de dotación, uso y mantenimiento de los recursos (documento)
2. Formato de registro de uso de los recursos ( uso salas especializadas)</t>
        </r>
      </text>
    </comment>
    <comment ref="F95" authorId="1" shapeId="0" xr:uid="{00000000-0006-0000-0100-000067000000}">
      <text>
        <r>
          <rPr>
            <sz val="11"/>
            <color theme="1"/>
            <rFont val="Calibri"/>
            <family val="2"/>
            <scheme val="minor"/>
          </rPr>
          <t>======
ID#AAAAkjaeyqg
Soportes Requeridos    (2022-11-28 11:54:50)
1. Política de dotación, uso y mantenimiento de los recursos (documento)
2. Formato de registro de uso de los recursos ( uso salas especializadas)</t>
        </r>
      </text>
    </comment>
    <comment ref="H95" authorId="1" shapeId="0" xr:uid="{00000000-0006-0000-0100-000068000000}">
      <text>
        <r>
          <rPr>
            <sz val="11"/>
            <color theme="1"/>
            <rFont val="Calibri"/>
            <family val="2"/>
            <scheme val="minor"/>
          </rPr>
          <t>======
ID#AAAAkg0RwqY
Soportes Requeridos    (2022-11-28 11:54:50)
1. Acta (s) de socialización de política de dotación, uso y mantenimiento de recursos.
a. Consejo directivo 
b. Consejo académico
c. Consejo estudiantil
d. Consejo de padres</t>
        </r>
      </text>
    </comment>
    <comment ref="J95" authorId="1" shapeId="0" xr:uid="{00000000-0006-0000-0100-000069000000}">
      <text>
        <r>
          <rPr>
            <sz val="11"/>
            <color theme="1"/>
            <rFont val="Calibri"/>
            <family val="2"/>
            <scheme val="minor"/>
          </rPr>
          <t>======
ID#AAAAkg0Rwn4
Soportes Requeridos    (2022-11-28 11:54:50)
1. Instrumentos de monitoreo al PMI-POA</t>
        </r>
      </text>
    </comment>
    <comment ref="D99" authorId="1" shapeId="0" xr:uid="{00000000-0006-0000-0100-00006A000000}">
      <text>
        <r>
          <rPr>
            <sz val="11"/>
            <color theme="1"/>
            <rFont val="Calibri"/>
            <family val="2"/>
            <scheme val="minor"/>
          </rPr>
          <t>======
ID#AAAAkg0Rwqs
Soportes Requeridos    (2022-11-28 11:54:50)
1. Proyecto Educativo Institucional. PEI
2. Sistema Institucional de Evaluación Escolar. SIEE</t>
        </r>
      </text>
    </comment>
    <comment ref="F99" authorId="1" shapeId="0" xr:uid="{00000000-0006-0000-0100-00006B000000}">
      <text>
        <r>
          <rPr>
            <sz val="11"/>
            <color theme="1"/>
            <rFont val="Calibri"/>
            <family val="2"/>
            <scheme val="minor"/>
          </rPr>
          <t>======
ID#AAAAkjaeytI
Soportes Requeridos    (2022-11-28 11:54:50)
1. Proyecto Educativo Institucional. PEI
2. Sistema Institucional de Evaluación Escolar. SIEE</t>
        </r>
      </text>
    </comment>
    <comment ref="H99" authorId="1" shapeId="0" xr:uid="{00000000-0006-0000-0100-00006C000000}">
      <text>
        <r>
          <rPr>
            <sz val="11"/>
            <color theme="1"/>
            <rFont val="Calibri"/>
            <family val="2"/>
            <scheme val="minor"/>
          </rPr>
          <t>======
ID#AAAAkg0Rwp0
Soportes Requeridos    (2022-11-28 11:54:50)
1. Acta (s) de socialización del SIEE
a. Consejo directivo 
b. Consejo académico
c. Consejo estudiantil
d. Consejo de padres</t>
        </r>
      </text>
    </comment>
    <comment ref="J99" authorId="1" shapeId="0" xr:uid="{00000000-0006-0000-0100-00006D000000}">
      <text>
        <r>
          <rPr>
            <sz val="11"/>
            <color theme="1"/>
            <rFont val="Calibri"/>
            <family val="2"/>
            <scheme val="minor"/>
          </rPr>
          <t>======
ID#AAAAkg0RwsA
Soportes Requeridos    (2022-11-28 11:54:50)
1. Instrumento de monitoreo al SIEE
2. Estadística de reprobación
3. estadística de deserción vinculada al componente académico</t>
        </r>
      </text>
    </comment>
    <comment ref="D103" authorId="1" shapeId="0" xr:uid="{00000000-0006-0000-0100-00006E000000}">
      <text>
        <r>
          <rPr>
            <sz val="11"/>
            <color theme="1"/>
            <rFont val="Calibri"/>
            <family val="2"/>
            <scheme val="minor"/>
          </rPr>
          <t>======
ID#AAAAkg0Rwq4
Soportes Requeridos    (2022-11-28 11:54:50)
1.Proyecto Educativo Institucional. PEI
2. Mallas curriculares.
3. Plan de estudios por área y nivel
4. Proyectos transversales
5. Proyectos de aula</t>
        </r>
      </text>
    </comment>
    <comment ref="F103" authorId="1" shapeId="0" xr:uid="{00000000-0006-0000-0100-00006F000000}">
      <text>
        <r>
          <rPr>
            <sz val="11"/>
            <color theme="1"/>
            <rFont val="Calibri"/>
            <family val="2"/>
            <scheme val="minor"/>
          </rPr>
          <t>======
ID#AAAAkg0RwrA
Soportes Requeridos    (2022-11-28 11:54:50)
1.Proyecto Educativo Institucional. PEI
2. Mallas curriculares.
3. Plan de estudios por área y nivel
4. Proyectos transversales
5. Proyectos de aula</t>
        </r>
      </text>
    </comment>
    <comment ref="D108" authorId="1" shapeId="0" xr:uid="{00000000-0006-0000-0100-000070000000}">
      <text>
        <r>
          <rPr>
            <sz val="11"/>
            <color theme="1"/>
            <rFont val="Calibri"/>
            <family val="2"/>
            <scheme val="minor"/>
          </rPr>
          <t>======
ID#AAAAkg0Rwqw
Soportes Requeridos    (2022-11-28 11:54:50)
1. Proyecto Educativo  Institucional
(COMPONENTE CURRICULAR)</t>
        </r>
      </text>
    </comment>
    <comment ref="F108" authorId="1" shapeId="0" xr:uid="{00000000-0006-0000-0100-000071000000}">
      <text>
        <r>
          <rPr>
            <sz val="11"/>
            <color theme="1"/>
            <rFont val="Calibri"/>
            <family val="2"/>
            <scheme val="minor"/>
          </rPr>
          <t>======
ID#AAAAkjaeyp4
Soportes Requeridos    (2022-11-28 11:54:50)
1. Proyecto Educativo  Institucional
(COMPONENTE CURRICULAR)</t>
        </r>
      </text>
    </comment>
    <comment ref="H108" authorId="1" shapeId="0" xr:uid="{00000000-0006-0000-0100-000072000000}">
      <text>
        <r>
          <rPr>
            <sz val="11"/>
            <color theme="1"/>
            <rFont val="Calibri"/>
            <family val="2"/>
            <scheme val="minor"/>
          </rPr>
          <t>======
ID#AAAAkjaeyqE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08" authorId="1" shapeId="0" xr:uid="{00000000-0006-0000-0100-000073000000}">
      <text>
        <r>
          <rPr>
            <sz val="11"/>
            <color theme="1"/>
            <rFont val="Calibri"/>
            <family val="2"/>
            <scheme val="minor"/>
          </rPr>
          <t>======
ID#AAAAkg0RwrE
Soportes Requeridos    (2022-11-28 11:54:50)
1. Plan de monitoreo al componente curricular (acciones de monitoreo del componente reflejados en el PMI )
2. instrumentos asociados al monitoreo
3. Análisis de los instrumentos aplicados
4. Plan de acción</t>
        </r>
      </text>
    </comment>
    <comment ref="D114" authorId="1" shapeId="0" xr:uid="{00000000-0006-0000-0100-000074000000}">
      <text>
        <r>
          <rPr>
            <sz val="11"/>
            <color theme="1"/>
            <rFont val="Calibri"/>
            <family val="2"/>
            <scheme val="minor"/>
          </rPr>
          <t>======
ID#AAAAkg0Rwn8
Soportes Requeridos    (2022-11-28 11:54:50)
1. Proyecto Educativo Institucional
2. Política de uso de recursos</t>
        </r>
      </text>
    </comment>
    <comment ref="F114" authorId="1" shapeId="0" xr:uid="{00000000-0006-0000-0100-000075000000}">
      <text>
        <r>
          <rPr>
            <sz val="11"/>
            <color theme="1"/>
            <rFont val="Calibri"/>
            <family val="2"/>
            <scheme val="minor"/>
          </rPr>
          <t>======
ID#AAAAkg0Rwts
Soportes Requeridos    (2022-11-28 11:54:50)
1. Proyecto Educativo Institucional
2. Política de uso de recursos</t>
        </r>
      </text>
    </comment>
    <comment ref="H114" authorId="1" shapeId="0" xr:uid="{00000000-0006-0000-0100-000076000000}">
      <text>
        <r>
          <rPr>
            <sz val="11"/>
            <color theme="1"/>
            <rFont val="Calibri"/>
            <family val="2"/>
            <scheme val="minor"/>
          </rPr>
          <t>======
ID#AAAAkg0RwqA
Soportes Requeridos    (2022-11-28 11:54:50)
1. Plan de socialización del componente curricular con la comunidad educativa (documento y/o estrategias, se generan al inicio del año escolar)
2. Acta (s) de:
a. Consejo directivo 
b. Consejo académico
c. Consejo estudiantil</t>
        </r>
      </text>
    </comment>
    <comment ref="J114" authorId="1" shapeId="0" xr:uid="{00000000-0006-0000-0100-000077000000}">
      <text>
        <r>
          <rPr>
            <sz val="11"/>
            <color theme="1"/>
            <rFont val="Calibri"/>
            <family val="2"/>
            <scheme val="minor"/>
          </rPr>
          <t>======
ID#AAAAkg0RwqE
Soportes Requeridos    (2022-11-28 11:54:50)
1. Plan de monitoreo al componente curricular (PMI)
2. instrumentos asociados al monitoreo
3. Análisis de los instrumentos aplicados
4. Plan de acción</t>
        </r>
      </text>
    </comment>
    <comment ref="D118" authorId="1" shapeId="0" xr:uid="{00000000-0006-0000-0100-000078000000}">
      <text>
        <r>
          <rPr>
            <sz val="11"/>
            <color theme="1"/>
            <rFont val="Calibri"/>
            <family val="2"/>
            <scheme val="minor"/>
          </rPr>
          <t>======
ID#AAAAkg0RwtY
Soportes Requeridos    (2022-11-28 11:54:50)
1. Componente curricular, estrategias metodológicas</t>
        </r>
      </text>
    </comment>
    <comment ref="F118" authorId="1" shapeId="0" xr:uid="{00000000-0006-0000-0100-000079000000}">
      <text>
        <r>
          <rPr>
            <sz val="11"/>
            <color theme="1"/>
            <rFont val="Calibri"/>
            <family val="2"/>
            <scheme val="minor"/>
          </rPr>
          <t>======
ID#AAAAkg0RwuU
Soportes Requeridos    (2022-11-28 11:54:50)
1. Componente curricular, estrategias metodológicas</t>
        </r>
      </text>
    </comment>
    <comment ref="H118" authorId="1" shapeId="0" xr:uid="{00000000-0006-0000-0100-00007A000000}">
      <text>
        <r>
          <rPr>
            <sz val="11"/>
            <color theme="1"/>
            <rFont val="Calibri"/>
            <family val="2"/>
            <scheme val="minor"/>
          </rPr>
          <t>======
ID#AAAAkjaeyto
Soportes Requeridos    (2022-11-28 11:54:50)
1. Actas de socialización de estrategias metodológicas en:
a. Consejo académico
b. Reuniones de área
c. Comisiones de evaluación</t>
        </r>
      </text>
    </comment>
    <comment ref="J118" authorId="1" shapeId="0" xr:uid="{00000000-0006-0000-0100-00007B000000}">
      <text>
        <r>
          <rPr>
            <sz val="11"/>
            <color theme="1"/>
            <rFont val="Calibri"/>
            <family val="2"/>
            <scheme val="minor"/>
          </rPr>
          <t>======
ID#AAAAkg0Rwno
Soportes Requeridos    (2022-11-28 11:54:50)
1. Plan de monitoreo al componente curricular (PMI)
2. instrumentos asociados al monitoreo
3. Análisis de los instrumentos aplicados
4. Plan de acción</t>
        </r>
      </text>
    </comment>
    <comment ref="D122" authorId="1" shapeId="0" xr:uid="{00000000-0006-0000-0100-00007C000000}">
      <text>
        <r>
          <rPr>
            <sz val="11"/>
            <color theme="1"/>
            <rFont val="Calibri"/>
            <family val="2"/>
            <scheme val="minor"/>
          </rPr>
          <t>======
ID#AAAAkg0Rwss
Soportes Requeridos    (2022-11-28 11:54:50)
1. Proyecto Educativo Institucional
(COMPONENTE CURRICULAR)</t>
        </r>
      </text>
    </comment>
    <comment ref="F122" authorId="1" shapeId="0" xr:uid="{00000000-0006-0000-0100-00007D000000}">
      <text>
        <r>
          <rPr>
            <sz val="11"/>
            <color theme="1"/>
            <rFont val="Calibri"/>
            <family val="2"/>
            <scheme val="minor"/>
          </rPr>
          <t>======
ID#AAAAkjaeyrw
Soportes Requeridos    (2022-11-28 11:54:50)
1. Proyecto Educativo Institucional
(COMPONENTE CURRICULAR)</t>
        </r>
      </text>
    </comment>
    <comment ref="J122" authorId="1" shapeId="0" xr:uid="{00000000-0006-0000-0100-00007E000000}">
      <text>
        <r>
          <rPr>
            <sz val="11"/>
            <color theme="1"/>
            <rFont val="Calibri"/>
            <family val="2"/>
            <scheme val="minor"/>
          </rPr>
          <t>======
ID#AAAAkjaeyvU
Soportes Requeridos    (2022-11-28 11:54:50)
1. Acciones de monitoreo del componente reflejados en el PMI
2. Instrumentos empleados en la estrategia
3. Análisis de los instrumentos
4. Documento orientador</t>
        </r>
      </text>
    </comment>
    <comment ref="D126" authorId="1" shapeId="0" xr:uid="{00000000-0006-0000-0100-00007F000000}">
      <text>
        <r>
          <rPr>
            <sz val="11"/>
            <color theme="1"/>
            <rFont val="Calibri"/>
            <family val="2"/>
            <scheme val="minor"/>
          </rPr>
          <t>======
ID#AAAAkg0RwpE
Soportes Requeridos    (2022-11-28 11:54:50)
1. Sistema Institucional de Evaluación Escolar SIEE</t>
        </r>
      </text>
    </comment>
    <comment ref="F126" authorId="1" shapeId="0" xr:uid="{00000000-0006-0000-0100-000080000000}">
      <text>
        <r>
          <rPr>
            <sz val="11"/>
            <color theme="1"/>
            <rFont val="Calibri"/>
            <family val="2"/>
            <scheme val="minor"/>
          </rPr>
          <t>======
ID#AAAAkg0Rws8
Soportes Requeridos    (2022-11-28 11:54:50)
1. Sistema Institucional de Evaluación Escolar SIEE</t>
        </r>
      </text>
    </comment>
    <comment ref="H126" authorId="1" shapeId="0" xr:uid="{00000000-0006-0000-0100-000081000000}">
      <text>
        <r>
          <rPr>
            <sz val="11"/>
            <color theme="1"/>
            <rFont val="Calibri"/>
            <family val="2"/>
            <scheme val="minor"/>
          </rPr>
          <t>======
ID#AAAAkjaeyso
Soportes Requeridos    (2022-11-28 11:54:50)
1. Plan de socialización del componente curricular  (SIEE)con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26" authorId="1" shapeId="0" xr:uid="{00000000-0006-0000-0100-000082000000}">
      <text>
        <r>
          <rPr>
            <sz val="11"/>
            <color theme="1"/>
            <rFont val="Calibri"/>
            <family val="2"/>
            <scheme val="minor"/>
          </rPr>
          <t>======
ID#AAAAkg0Rwsw
Soportes Requeridos    (2022-11-28 11:54:50)
1. Se establece un plan de monitoreo en el PMI, mediante el cual se analiza la información proveniente de:
a. Estadística de reprobación por área y grado en cada periodo académico
b. Estadística de deserción por grado
c. SIEE</t>
        </r>
      </text>
    </comment>
    <comment ref="D132" authorId="1" shapeId="0" xr:uid="{00000000-0006-0000-0100-000083000000}">
      <text>
        <r>
          <rPr>
            <sz val="11"/>
            <color theme="1"/>
            <rFont val="Calibri"/>
            <family val="2"/>
            <scheme val="minor"/>
          </rPr>
          <t>======
ID#AAAAkjaeyuE
Soportes Requeridos    (2022-11-28 11:54:50)
1. Sistema Institucional de Evaluación Escolar SIEE</t>
        </r>
      </text>
    </comment>
    <comment ref="F132" authorId="1" shapeId="0" xr:uid="{00000000-0006-0000-0100-000084000000}">
      <text>
        <r>
          <rPr>
            <sz val="11"/>
            <color theme="1"/>
            <rFont val="Calibri"/>
            <family val="2"/>
            <scheme val="minor"/>
          </rPr>
          <t>======
ID#AAAAkg0RwrQ
Soportes Requeridos    (2022-11-28 11:54:50)
1. Sistema Institucional de Evaluación Escolar SIEE</t>
        </r>
      </text>
    </comment>
    <comment ref="H132" authorId="1" shapeId="0" xr:uid="{00000000-0006-0000-0100-000085000000}">
      <text>
        <r>
          <rPr>
            <sz val="11"/>
            <color theme="1"/>
            <rFont val="Calibri"/>
            <family val="2"/>
            <scheme val="minor"/>
          </rPr>
          <t>======
ID#AAAAkg0RwnI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32" authorId="1" shapeId="0" xr:uid="{00000000-0006-0000-0100-000086000000}">
      <text>
        <r>
          <rPr>
            <sz val="11"/>
            <color theme="1"/>
            <rFont val="Calibri"/>
            <family val="2"/>
            <scheme val="minor"/>
          </rPr>
          <t>======
ID#AAAAkjaeyrk
Soportes Requeridos    (2022-11-28 11:54:50)
1. Acciones de monitoreo del componente reflejados en el PMI
2. Instrumentos empleados en la estrategia
3. Análisis de los instrumentos
4. Documento orientador</t>
        </r>
      </text>
    </comment>
    <comment ref="D138" authorId="1" shapeId="0" xr:uid="{00000000-0006-0000-0100-000087000000}">
      <text>
        <r>
          <rPr>
            <sz val="11"/>
            <color theme="1"/>
            <rFont val="Calibri"/>
            <family val="2"/>
            <scheme val="minor"/>
          </rPr>
          <t>======
ID#AAAAkjaeysA
Soportes Requeridos    (2022-11-28 11:54:50)
1. Proyecto Educativo Institucional (componente curricular).
2. Sistema Institucional de Evaluación Escolar SIEE</t>
        </r>
      </text>
    </comment>
    <comment ref="H138" authorId="1" shapeId="0" xr:uid="{00000000-0006-0000-0100-000088000000}">
      <text>
        <r>
          <rPr>
            <sz val="11"/>
            <color theme="1"/>
            <rFont val="Calibri"/>
            <family val="2"/>
            <scheme val="minor"/>
          </rPr>
          <t>======
ID#AAAAkjaeyqM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38" authorId="1" shapeId="0" xr:uid="{00000000-0006-0000-0100-000089000000}">
      <text>
        <r>
          <rPr>
            <sz val="11"/>
            <color theme="1"/>
            <rFont val="Calibri"/>
            <family val="2"/>
            <scheme val="minor"/>
          </rPr>
          <t>======
ID#AAAAkg0RwqM
Soportes Requeridos    (2022-11-28 11:54:50)
1. Acciones de monitoreo del componente reflejados en el PMI
2. Instrumentos empleados en la estrategia
3. Análisis de los instrumentos
4. Documento orientador</t>
        </r>
      </text>
    </comment>
    <comment ref="D144" authorId="1" shapeId="0" xr:uid="{00000000-0006-0000-0100-00008A000000}">
      <text>
        <r>
          <rPr>
            <sz val="11"/>
            <color theme="1"/>
            <rFont val="Calibri"/>
            <family val="2"/>
            <scheme val="minor"/>
          </rPr>
          <t>======
ID#AAAAkjaeyp8
Soportes Requeridos    (2022-11-28 11:54:50)
1. Manual de convivencia
2. Instrumentos de seguimiento como:
a. Registro diario de asistencia en planilla de asistencia
b. Reportes semanales - mensuales y por período de inasistencia
c. Citación y acuerdos en casos especiales de ausentismo
d. Registro de llamadas a acudientes 
e. Registro en el Simpade
f. Observador</t>
        </r>
      </text>
    </comment>
    <comment ref="F144" authorId="1" shapeId="0" xr:uid="{00000000-0006-0000-0100-00008B000000}">
      <text>
        <r>
          <rPr>
            <sz val="11"/>
            <color theme="1"/>
            <rFont val="Calibri"/>
            <family val="2"/>
            <scheme val="minor"/>
          </rPr>
          <t>======
ID#AAAAkg0Rwsk
Soportes Requeridos    (2022-11-28 11:54:50)
1. Manual de convivencia
2. Instrumentos de seguimiento como:
a. Registro diario de asistencia en planilla de asistencia
b. Reportes semanales - mensuales y por período de inasistencia
c. Citación y acuerdos en casos especiales de ausentismo
d. Registro de llamadas a acudientes 
e. Registro en el Simpade
f. Observador</t>
        </r>
      </text>
    </comment>
    <comment ref="H144" authorId="1" shapeId="0" xr:uid="{00000000-0006-0000-0100-00008C000000}">
      <text>
        <r>
          <rPr>
            <sz val="11"/>
            <color theme="1"/>
            <rFont val="Calibri"/>
            <family val="2"/>
            <scheme val="minor"/>
          </rPr>
          <t>======
ID#AAAAkjaeyrc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44" authorId="1" shapeId="0" xr:uid="{00000000-0006-0000-0100-00008D000000}">
      <text>
        <r>
          <rPr>
            <sz val="11"/>
            <color theme="1"/>
            <rFont val="Calibri"/>
            <family val="2"/>
            <scheme val="minor"/>
          </rPr>
          <t>======
ID#AAAAkjaeyu8
Soportes Requeridos    (2022-11-28 11:54:50)
1. Acciones de monitoreo del componente reflejados en el PMI
2. Instrumentos empleados en la estrategia
3. Análisis de los instrumentos
4. Documento orientador</t>
        </r>
      </text>
    </comment>
    <comment ref="D151" authorId="1" shapeId="0" xr:uid="{00000000-0006-0000-0100-00008E000000}">
      <text>
        <r>
          <rPr>
            <sz val="11"/>
            <color theme="1"/>
            <rFont val="Calibri"/>
            <family val="2"/>
            <scheme val="minor"/>
          </rPr>
          <t>======
ID#AAAAkg0RwnA
Soportes Requeridos    (2022-11-28 11:54:50)
1. Sistema Institucional de Evaluación Escolar SIEE</t>
        </r>
      </text>
    </comment>
    <comment ref="F151" authorId="1" shapeId="0" xr:uid="{00000000-0006-0000-0100-00008F000000}">
      <text>
        <r>
          <rPr>
            <sz val="11"/>
            <color theme="1"/>
            <rFont val="Calibri"/>
            <family val="2"/>
            <scheme val="minor"/>
          </rPr>
          <t>======
ID#AAAAkjaeyrs
Soportes Requeridos    (2022-11-28 11:54:50)
1. Sistema Institucional de Evaluación Escolar SIEE</t>
        </r>
      </text>
    </comment>
    <comment ref="H151" authorId="1" shapeId="0" xr:uid="{00000000-0006-0000-0100-000090000000}">
      <text>
        <r>
          <rPr>
            <sz val="11"/>
            <color theme="1"/>
            <rFont val="Calibri"/>
            <family val="2"/>
            <scheme val="minor"/>
          </rPr>
          <t>======
ID#AAAAkjaeyqU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51" authorId="1" shapeId="0" xr:uid="{00000000-0006-0000-0100-000091000000}">
      <text>
        <r>
          <rPr>
            <sz val="11"/>
            <color theme="1"/>
            <rFont val="Calibri"/>
            <family val="2"/>
            <scheme val="minor"/>
          </rPr>
          <t>======
ID#AAAAkg0RwsU
Soportes Requeridos    (2022-11-28 11:54:50)
1. Acciones de monitoreo del componente reflejados en el PMI
2. Instrumentos empleados en la estrategia
3. Análisis de los instrumentos
4. Documento orientador</t>
        </r>
      </text>
    </comment>
    <comment ref="D157" authorId="1" shapeId="0" xr:uid="{00000000-0006-0000-0100-000092000000}">
      <text>
        <r>
          <rPr>
            <sz val="11"/>
            <color theme="1"/>
            <rFont val="Calibri"/>
            <family val="2"/>
            <scheme val="minor"/>
          </rPr>
          <t>======
ID#AAAAkg0RwqU
Soportes Requeridos    (2022-11-28 11:54:50)
1. Proyecto Educativo Institucional. PEI
2. Sistema Institucional de Evaluación Escolar. SIEE</t>
        </r>
      </text>
    </comment>
    <comment ref="F157" authorId="1" shapeId="0" xr:uid="{00000000-0006-0000-0100-000093000000}">
      <text>
        <r>
          <rPr>
            <sz val="11"/>
            <color theme="1"/>
            <rFont val="Calibri"/>
            <family val="2"/>
            <scheme val="minor"/>
          </rPr>
          <t>======
ID#AAAAkg0RwuQ
Soportes Requeridos    (2022-11-28 11:54:50)
1. Proyecto Educativo Institucional. PEI
2. Sistema Institucional de Evaluación Escolar. SIEE</t>
        </r>
      </text>
    </comment>
    <comment ref="H157" authorId="1" shapeId="0" xr:uid="{00000000-0006-0000-0100-000094000000}">
      <text>
        <r>
          <rPr>
            <sz val="11"/>
            <color theme="1"/>
            <rFont val="Calibri"/>
            <family val="2"/>
            <scheme val="minor"/>
          </rPr>
          <t>======
ID#AAAAkg0RwoU
Soportes Requeridos    (2022-11-28 11:54:50)
1. Plan de socialización del componente curricular con la comunidad educativa (documento y/o estrategias, se generan al inicio del año escolar)
2. Acta (s) de:
a. Consejo directivo 
b. Consejo académico
c. Consejo estudiantil
d. Consejo de padres
(Según corresponda)
3. Plan de acción frente a resultados de la implementación del plan de socialización. (Documento, Se genera en el último trimestre del año escolar)</t>
        </r>
      </text>
    </comment>
    <comment ref="J157" authorId="1" shapeId="0" xr:uid="{00000000-0006-0000-0100-000095000000}">
      <text>
        <r>
          <rPr>
            <sz val="11"/>
            <color theme="1"/>
            <rFont val="Calibri"/>
            <family val="2"/>
            <scheme val="minor"/>
          </rPr>
          <t>======
ID#AAAAkjaeyq8
Soportes Requeridos    (2022-11-28 11:54:50)
1. Acciones de monitoreo del componente reflejados en el PMI
2. Instrumentos empleados en la estrategia
3. Análisis de los instrumentos
4. Documento orientador</t>
        </r>
      </text>
    </comment>
    <comment ref="D163" authorId="1" shapeId="0" xr:uid="{00000000-0006-0000-0100-000096000000}">
      <text>
        <r>
          <rPr>
            <sz val="11"/>
            <color theme="1"/>
            <rFont val="Calibri"/>
            <family val="2"/>
            <scheme val="minor"/>
          </rPr>
          <t>======
ID#AAAAkg0Rwn0
Soportes Requeridos    (2022-11-28 11:54:50)
1. Plan de seguimiento a egresados 
2. Directorio de egresados de la institución</t>
        </r>
      </text>
    </comment>
    <comment ref="F163" authorId="1" shapeId="0" xr:uid="{00000000-0006-0000-0100-000097000000}">
      <text>
        <r>
          <rPr>
            <sz val="11"/>
            <color theme="1"/>
            <rFont val="Calibri"/>
            <family val="2"/>
            <scheme val="minor"/>
          </rPr>
          <t>======
ID#AAAAkg0Rwqk
Soportes Requeridos    (2022-11-28 11:54:50)
1. Plan de seguimiento a egresados 
2. Directorio de egresados de la institución</t>
        </r>
      </text>
    </comment>
    <comment ref="H163" authorId="1" shapeId="0" xr:uid="{00000000-0006-0000-0100-000098000000}">
      <text>
        <r>
          <rPr>
            <sz val="11"/>
            <color theme="1"/>
            <rFont val="Calibri"/>
            <family val="2"/>
            <scheme val="minor"/>
          </rPr>
          <t>======
ID#AAAAkg0RwsY
Soportes Requeridos    (2022-11-28 11:54:50)
1. Actas de consejo directivo</t>
        </r>
      </text>
    </comment>
    <comment ref="J163" authorId="1" shapeId="0" xr:uid="{00000000-0006-0000-0100-000099000000}">
      <text>
        <r>
          <rPr>
            <sz val="11"/>
            <color theme="1"/>
            <rFont val="Calibri"/>
            <family val="2"/>
            <scheme val="minor"/>
          </rPr>
          <t>======
ID#AAAAkjaeyuw
Soportes Requeridos    (2022-11-28 11:54:50)
1. Acciones de monitoreo a egresados</t>
        </r>
      </text>
    </comment>
    <comment ref="D170" authorId="1" shapeId="0" xr:uid="{00000000-0006-0000-0100-00009A000000}">
      <text>
        <r>
          <rPr>
            <sz val="11"/>
            <color theme="1"/>
            <rFont val="Calibri"/>
            <family val="2"/>
            <scheme val="minor"/>
          </rPr>
          <t>======
ID#AAAAkjaeyuc
Soportes requeridos    (2022-11-28 11:54:50)
1. plan de monitoreo al Horizonte institucional</t>
        </r>
      </text>
    </comment>
    <comment ref="J170" authorId="1" shapeId="0" xr:uid="{00000000-0006-0000-0100-00009B000000}">
      <text>
        <r>
          <rPr>
            <sz val="11"/>
            <color theme="1"/>
            <rFont val="Calibri"/>
            <family val="2"/>
            <scheme val="minor"/>
          </rPr>
          <t>======
ID#AAAAkg0RwtI
jacol    (2022-11-28 11:54:50)
Soportes requeridos:1. Plan de monitoreo al horizonte institucional (acciones de monitoreo del componente reflejados en el PMI )
2. instrumentos asociados al monitoreo
3. Análisis de los instrumentos aplicados
4. Plan de acción - Incorporación al POA</t>
        </r>
      </text>
    </comment>
    <comment ref="D178" authorId="1" shapeId="0" xr:uid="{00000000-0006-0000-0100-00009C000000}">
      <text>
        <r>
          <rPr>
            <sz val="11"/>
            <color theme="1"/>
            <rFont val="Calibri"/>
            <family val="2"/>
            <scheme val="minor"/>
          </rPr>
          <t>======
ID#AAAAkjaeyus
Soportes requeridos    (2022-11-28 11:54:50)
1. Plan de escuelas de padres</t>
        </r>
      </text>
    </comment>
    <comment ref="F178" authorId="1" shapeId="0" xr:uid="{00000000-0006-0000-0100-00009D000000}">
      <text>
        <r>
          <rPr>
            <sz val="11"/>
            <color theme="1"/>
            <rFont val="Calibri"/>
            <family val="2"/>
            <scheme val="minor"/>
          </rPr>
          <t>======
ID#AAAAkg0Rwqc
Soportes requeridos    (2022-11-28 11:54:50)
1. Plan de escuelas de padres</t>
        </r>
      </text>
    </comment>
    <comment ref="J178" authorId="1" shapeId="0" xr:uid="{00000000-0006-0000-0100-00009E000000}">
      <text>
        <r>
          <rPr>
            <sz val="11"/>
            <color theme="1"/>
            <rFont val="Calibri"/>
            <family val="2"/>
            <scheme val="minor"/>
          </rPr>
          <t>======
ID#AAAAkjaeypw
Soportes requeridos    (2022-11-28 11:54:50)
1. Acciones de monitoreo del componente reflejados en el PMI</t>
        </r>
      </text>
    </comment>
    <comment ref="D186" authorId="1" shapeId="0" xr:uid="{00000000-0006-0000-0100-00009F000000}">
      <text>
        <r>
          <rPr>
            <sz val="11"/>
            <color theme="1"/>
            <rFont val="Calibri"/>
            <family val="2"/>
            <scheme val="minor"/>
          </rPr>
          <t>======
ID#AAAAkg0RwpI
Soportes requeridos    (2022-11-28 11:54:50)
1. Proyecto Educativo Institucional (PEI), Proyecto de servicio social estudiantil.</t>
        </r>
      </text>
    </comment>
    <comment ref="F186" authorId="1" shapeId="0" xr:uid="{00000000-0006-0000-0100-0000A0000000}">
      <text>
        <r>
          <rPr>
            <sz val="11"/>
            <color theme="1"/>
            <rFont val="Calibri"/>
            <family val="2"/>
            <scheme val="minor"/>
          </rPr>
          <t>======
ID#AAAAkg0RwpQ
Soportes requeridos    (2022-11-28 11:54:50)
1. Proyecto Educativo Institucional (PEI), Proyecto de servicio social estudiantil.</t>
        </r>
      </text>
    </comment>
    <comment ref="H186" authorId="1" shapeId="0" xr:uid="{00000000-0006-0000-0100-0000A1000000}">
      <text>
        <r>
          <rPr>
            <sz val="11"/>
            <color theme="1"/>
            <rFont val="Calibri"/>
            <family val="2"/>
            <scheme val="minor"/>
          </rPr>
          <t>======
ID#AAAAkjaeyq4
Soportes requeridos    (2022-11-28 11:54:50)
1. Plan de socialización del escuelas de padres con la comunidad educativa (documento o acciones que se generan al inicio del año escolar) 
2. Acta (s) de:
a. Consejo directivo 
b. Consejo académico
c. Consejo estudiantil
d. Consejo de padres
e. Dirección de curso
(Según corresponda)
3. Plan de acción frente a resultados de la implementación del plan de socialización. (documento o acciones que se generan  en el último trimestre del año escolar)</t>
        </r>
      </text>
    </comment>
    <comment ref="J186" authorId="1" shapeId="0" xr:uid="{00000000-0006-0000-0100-0000A2000000}">
      <text>
        <r>
          <rPr>
            <sz val="11"/>
            <color theme="1"/>
            <rFont val="Calibri"/>
            <family val="2"/>
            <scheme val="minor"/>
          </rPr>
          <t>======
ID#AAAAkjaeytY
Soportes requeridos    (2022-11-28 11:54:50)
1. Acciones de monitoreo del componente reflejados en el PMI</t>
        </r>
      </text>
    </comment>
    <comment ref="D194" authorId="1" shapeId="0" xr:uid="{00000000-0006-0000-0100-0000A3000000}">
      <text>
        <r>
          <rPr>
            <sz val="11"/>
            <color theme="1"/>
            <rFont val="Calibri"/>
            <family val="2"/>
            <scheme val="minor"/>
          </rPr>
          <t>======
ID#AAAAkg0RwpY
Soportes requeridos    (2022-11-28 11:54:50)
1. Proyecto Educativo Institucional, componente de participación de la comunidad educativa (No confundir con el gobierno escolar)</t>
        </r>
      </text>
    </comment>
    <comment ref="F194" authorId="1" shapeId="0" xr:uid="{00000000-0006-0000-0100-0000A4000000}">
      <text>
        <r>
          <rPr>
            <sz val="11"/>
            <color theme="1"/>
            <rFont val="Calibri"/>
            <family val="2"/>
            <scheme val="minor"/>
          </rPr>
          <t>======
ID#AAAAkg0Rwns
Soportes requeridos    (2022-11-28 11:54:50)
1. Proyecto Educativo Institucional, componente de participación de la comunidad educativa (No confundir con el gobierno escolar)</t>
        </r>
      </text>
    </comment>
    <comment ref="H194" authorId="1" shapeId="0" xr:uid="{00000000-0006-0000-0100-0000A5000000}">
      <text>
        <r>
          <rPr>
            <sz val="11"/>
            <color theme="1"/>
            <rFont val="Calibri"/>
            <family val="2"/>
            <scheme val="minor"/>
          </rPr>
          <t>======
ID#AAAAkjaeysk
Soportes requeridos    (2022-11-28 11:54:50)
1. Plan de socialización del escuelas de padres con la comunidad educativa (documento o acciones que se generan al inicio del año escolar) 
2. Acta (s) de:
a. Consejo directivo 
b. Consejo académico
c. Consejo estudiantil
d. Consejo de padres
e. Dirección de curso
(Según corresponda)
3. Plan de acción frente a resultados de la implementación del plan de socialización. (documento o acciones que se generan  en el último trimestre del año escolar)</t>
        </r>
      </text>
    </comment>
    <comment ref="J194" authorId="1" shapeId="0" xr:uid="{00000000-0006-0000-0100-0000A6000000}">
      <text>
        <r>
          <rPr>
            <sz val="11"/>
            <color theme="1"/>
            <rFont val="Calibri"/>
            <family val="2"/>
            <scheme val="minor"/>
          </rPr>
          <t>======
ID#AAAAkjaeytA
Soportes requeridos    (2022-11-28 11:54:50)
1. Acciones de monitoreo del componente reflejados en el PMI</t>
        </r>
      </text>
    </comment>
    <comment ref="D207" authorId="1" shapeId="0" xr:uid="{00000000-0006-0000-0100-0000A7000000}">
      <text>
        <r>
          <rPr>
            <sz val="11"/>
            <color theme="1"/>
            <rFont val="Calibri"/>
            <family val="2"/>
            <scheme val="minor"/>
          </rPr>
          <t>======
ID#AAAAkg0Rwp4
Soportes requeridos    (2022-11-28 11:54:50)
1.  Archivo institucional físico/digital</t>
        </r>
      </text>
    </comment>
    <comment ref="F207" authorId="1" shapeId="0" xr:uid="{00000000-0006-0000-0100-0000A8000000}">
      <text>
        <r>
          <rPr>
            <sz val="11"/>
            <color theme="1"/>
            <rFont val="Calibri"/>
            <family val="2"/>
            <scheme val="minor"/>
          </rPr>
          <t>======
ID#AAAAkjaeyrQ
Soportes requeridos    (2022-11-28 11:54:50)
1.  Archivo institucional físico/digital</t>
        </r>
      </text>
    </comment>
    <comment ref="H207" authorId="1" shapeId="0" xr:uid="{00000000-0006-0000-0100-0000A9000000}">
      <text>
        <r>
          <rPr>
            <sz val="11"/>
            <color theme="1"/>
            <rFont val="Calibri"/>
            <family val="2"/>
            <scheme val="minor"/>
          </rPr>
          <t>======
ID#AAAAkg0Rwrc
Soportes requeridos    (2022-11-28 11:54:50)
1. estrategia de socialización de archivo administrativo con la comunidad educativa</t>
        </r>
      </text>
    </comment>
    <comment ref="J207" authorId="1" shapeId="0" xr:uid="{00000000-0006-0000-0100-0000AA000000}">
      <text>
        <r>
          <rPr>
            <sz val="11"/>
            <color theme="1"/>
            <rFont val="Calibri"/>
            <family val="2"/>
            <scheme val="minor"/>
          </rPr>
          <t>======
ID#AAAAkg0Rwsc
Soportes requeridos    (2022-11-28 11:54:50)
1. Acciones de monitoreo del componente reflejados en el PMI</t>
        </r>
      </text>
    </comment>
    <comment ref="D208" authorId="1" shapeId="0" xr:uid="{00000000-0006-0000-0100-0000AB000000}">
      <text>
        <r>
          <rPr>
            <sz val="11"/>
            <color theme="1"/>
            <rFont val="Calibri"/>
            <family val="2"/>
            <scheme val="minor"/>
          </rPr>
          <t>======
ID#AAAAkg0RwsE
Soportes requeridos    (2022-11-28 11:54:50)
1. Actas de comité de evaluación y promoción</t>
        </r>
      </text>
    </comment>
    <comment ref="F208" authorId="1" shapeId="0" xr:uid="{00000000-0006-0000-0100-0000AC000000}">
      <text>
        <r>
          <rPr>
            <sz val="11"/>
            <color theme="1"/>
            <rFont val="Calibri"/>
            <family val="2"/>
            <scheme val="minor"/>
          </rPr>
          <t>======
ID#AAAAkjaeyp0
Soportes requeridos    (2022-11-28 11:54:50)
1. Actas de comité de evaluación y promoción</t>
        </r>
      </text>
    </comment>
    <comment ref="H208" authorId="1" shapeId="0" xr:uid="{00000000-0006-0000-0100-0000AD000000}">
      <text>
        <r>
          <rPr>
            <sz val="11"/>
            <color theme="1"/>
            <rFont val="Calibri"/>
            <family val="2"/>
            <scheme val="minor"/>
          </rPr>
          <t>======
ID#AAAAkjaeyvQ
Soportes requeridos    (2022-11-28 11:54:50)
1. Plan de socialización de apoyo a la gestión académica con la comunidad educativa.
2. Actas de:
a. Consejo directivo
b. Consejo académico
c. Consejo de estudiantes
d. Consejo de padres
e. Dirección de curso
3. Plan de acción frente a resultados obtenidos en el plan de socialización.</t>
        </r>
      </text>
    </comment>
    <comment ref="J208" authorId="1" shapeId="0" xr:uid="{00000000-0006-0000-0100-0000AE000000}">
      <text>
        <r>
          <rPr>
            <sz val="11"/>
            <color theme="1"/>
            <rFont val="Calibri"/>
            <family val="2"/>
            <scheme val="minor"/>
          </rPr>
          <t>======
ID#AAAAkg0RwqQ
Soportes requeridos    (2022-11-28 11:54:50)
1. Acciones de monitoreo del componente reflejados en el PMI</t>
        </r>
      </text>
    </comment>
    <comment ref="D216" authorId="1" shapeId="0" xr:uid="{00000000-0006-0000-0100-0000AF000000}">
      <text>
        <r>
          <rPr>
            <sz val="11"/>
            <color theme="1"/>
            <rFont val="Calibri"/>
            <family val="2"/>
            <scheme val="minor"/>
          </rPr>
          <t>======
ID#AAAAkjaeyuU
Soportes requeridos    (2022-11-28 11:54:50)
1. Programa de mantenimiento, adecuación y embellecimiento de la planta física
 2. Informe de inversión por sedes</t>
        </r>
      </text>
    </comment>
    <comment ref="F216" authorId="1" shapeId="0" xr:uid="{00000000-0006-0000-0100-0000B0000000}">
      <text>
        <r>
          <rPr>
            <sz val="11"/>
            <color theme="1"/>
            <rFont val="Calibri"/>
            <family val="2"/>
            <scheme val="minor"/>
          </rPr>
          <t>======
ID#AAAAkjaeyrY
Soportes requeridos    (2022-11-28 11:54:50)
1. Programa de mantenimiento, adecuación y embellecimiento de la planta física
 2. Informe de inversión por sedes</t>
        </r>
      </text>
    </comment>
    <comment ref="H216" authorId="1" shapeId="0" xr:uid="{00000000-0006-0000-0100-0000B1000000}">
      <text>
        <r>
          <rPr>
            <sz val="11"/>
            <color theme="1"/>
            <rFont val="Calibri"/>
            <family val="2"/>
            <scheme val="minor"/>
          </rPr>
          <t>======
ID#AAAAkg0RwtA
Soportes requeridos    (2022-11-28 11:54:50)
1. Acta de consejo directivo
2. Acta de consejo académico</t>
        </r>
      </text>
    </comment>
    <comment ref="J216" authorId="1" shapeId="0" xr:uid="{00000000-0006-0000-0100-0000B2000000}">
      <text>
        <r>
          <rPr>
            <sz val="11"/>
            <color theme="1"/>
            <rFont val="Calibri"/>
            <family val="2"/>
            <scheme val="minor"/>
          </rPr>
          <t>======
ID#AAAAkg0Rwoc
Soportes requeridos    (2022-11-28 11:54:50)
1. Acciones de monitoreo del componente reflejados en el PMI</t>
        </r>
      </text>
    </comment>
    <comment ref="D218" authorId="1" shapeId="0" xr:uid="{00000000-0006-0000-0100-0000B3000000}">
      <text>
        <r>
          <rPr>
            <sz val="11"/>
            <color theme="1"/>
            <rFont val="Calibri"/>
            <family val="2"/>
            <scheme val="minor"/>
          </rPr>
          <t>======
ID#AAAAkg0Rwog
Soportes requeridos    (2022-11-28 11:54:50)
1. proyecto anual de presupuesto del Fondo de Servicios Educativos  aprobado por el consejo directivo.</t>
        </r>
      </text>
    </comment>
    <comment ref="F218" authorId="1" shapeId="0" xr:uid="{00000000-0006-0000-0100-0000B4000000}">
      <text>
        <r>
          <rPr>
            <sz val="11"/>
            <color theme="1"/>
            <rFont val="Calibri"/>
            <family val="2"/>
            <scheme val="minor"/>
          </rPr>
          <t>======
ID#AAAAkjaeyss
Soportes requeridos    (2022-11-28 11:54:50)
1. proyecto anual de presupuesto del Fondo de Servicios Educativos  aprobado por el consejo directivo.</t>
        </r>
      </text>
    </comment>
    <comment ref="H218" authorId="1" shapeId="0" xr:uid="{00000000-0006-0000-0100-0000B5000000}">
      <text>
        <r>
          <rPr>
            <sz val="11"/>
            <color theme="1"/>
            <rFont val="Calibri"/>
            <family val="2"/>
            <scheme val="minor"/>
          </rPr>
          <t>======
ID#AAAAkg0Rwqg
Soportes requeridos    (2022-11-28 11:54:50)
1. Se generan espacios o estrategias de rendición de cuentas con la comunidad educativa conforme al artículo 19 del decreto 4791.</t>
        </r>
      </text>
    </comment>
    <comment ref="J218" authorId="1" shapeId="0" xr:uid="{00000000-0006-0000-0100-0000B6000000}">
      <text>
        <r>
          <rPr>
            <sz val="11"/>
            <color theme="1"/>
            <rFont val="Calibri"/>
            <family val="2"/>
            <scheme val="minor"/>
          </rPr>
          <t>======
ID#AAAAkjaeyuk
Soportes requeridos    (2022-11-28 11:54:50)
1. Acciones de monitoreo del componente reflejados en el PMI</t>
        </r>
      </text>
    </comment>
    <comment ref="D219" authorId="1" shapeId="0" xr:uid="{00000000-0006-0000-0100-0000B7000000}">
      <text>
        <r>
          <rPr>
            <sz val="11"/>
            <color theme="1"/>
            <rFont val="Calibri"/>
            <family val="2"/>
            <scheme val="minor"/>
          </rPr>
          <t>======
ID#AAAAkjaeysM
Soportes requeridos    (2022-11-28 11:54:50)
1. Resolución rectoral de asignación académica</t>
        </r>
      </text>
    </comment>
    <comment ref="F219" authorId="1" shapeId="0" xr:uid="{00000000-0006-0000-0100-0000B8000000}">
      <text>
        <r>
          <rPr>
            <sz val="11"/>
            <color theme="1"/>
            <rFont val="Calibri"/>
            <family val="2"/>
            <scheme val="minor"/>
          </rPr>
          <t>======
ID#AAAAkjaeysY
Soportes requeridos    (2022-11-28 11:54:50)
1. Resolución rectoral de asignación académica</t>
        </r>
      </text>
    </comment>
    <comment ref="H219" authorId="1" shapeId="0" xr:uid="{00000000-0006-0000-0100-0000B9000000}">
      <text>
        <r>
          <rPr>
            <sz val="11"/>
            <color theme="1"/>
            <rFont val="Calibri"/>
            <family val="2"/>
            <scheme val="minor"/>
          </rPr>
          <t>======
ID#AAAAkjaeytc
Soportes requeridos    (2022-11-28 11:54:50)
1. Socialización de Resolución rectoral asignación académica ante el gobierno escolar y divulgación mediante diversos mecanismos a la comunidad educativa.</t>
        </r>
      </text>
    </comment>
    <comment ref="J219" authorId="1" shapeId="0" xr:uid="{00000000-0006-0000-0100-0000BA000000}">
      <text>
        <r>
          <rPr>
            <sz val="11"/>
            <color theme="1"/>
            <rFont val="Calibri"/>
            <family val="2"/>
            <scheme val="minor"/>
          </rPr>
          <t>======
ID#AAAAkjaeyrU
Soportes requeridos    (2022-11-28 11:54:50)
1. Acciones de monitoreo del componente reflejados en el PMI</t>
        </r>
      </text>
    </comment>
    <comment ref="D220" authorId="1" shapeId="0" xr:uid="{00000000-0006-0000-0100-0000BB000000}">
      <text>
        <r>
          <rPr>
            <sz val="11"/>
            <color theme="1"/>
            <rFont val="Calibri"/>
            <family val="2"/>
            <scheme val="minor"/>
          </rPr>
          <t>======
ID#AAAAkg0RwoE
Soportes requeridos    (2022-11-28 11:54:50)
1. No hay actas o ningún tipo de protocolo bajo el cual se pueda dar cuenta de esta acción</t>
        </r>
      </text>
    </comment>
    <comment ref="F220" authorId="1" shapeId="0" xr:uid="{00000000-0006-0000-0100-0000BC000000}">
      <text>
        <r>
          <rPr>
            <sz val="11"/>
            <color theme="1"/>
            <rFont val="Calibri"/>
            <family val="2"/>
            <scheme val="minor"/>
          </rPr>
          <t>======
ID#AAAAkjaeyvc
Soportes requeridos    (2022-11-28 11:54:50)
1. Acta de inducción a funcionario</t>
        </r>
      </text>
    </comment>
    <comment ref="H220" authorId="1" shapeId="0" xr:uid="{00000000-0006-0000-0100-0000BD000000}">
      <text>
        <r>
          <rPr>
            <sz val="11"/>
            <color theme="1"/>
            <rFont val="Calibri"/>
            <family val="2"/>
            <scheme val="minor"/>
          </rPr>
          <t>======
ID#AAAAkg0Rwng
Soportes requeridos    (2022-11-28 11:54:50)
1. Estrategias de inducción o reinducción según corresponda la cual se registrara en actas</t>
        </r>
      </text>
    </comment>
    <comment ref="J220" authorId="1" shapeId="0" xr:uid="{00000000-0006-0000-0100-0000BE000000}">
      <text>
        <r>
          <rPr>
            <sz val="11"/>
            <color theme="1"/>
            <rFont val="Calibri"/>
            <family val="2"/>
            <scheme val="minor"/>
          </rPr>
          <t>======
ID#AAAAkg0Rwos
Soportes requeridos    (2022-11-28 11:54:50)
1. Acciones de monitoreo del componente reflejados en el PMI</t>
        </r>
      </text>
    </comment>
    <comment ref="D221" authorId="1" shapeId="0" xr:uid="{00000000-0006-0000-0100-0000BF000000}">
      <text>
        <r>
          <rPr>
            <sz val="11"/>
            <color theme="1"/>
            <rFont val="Calibri"/>
            <family val="2"/>
            <scheme val="minor"/>
          </rPr>
          <t>======
ID#AAAAkjaeys8
Soportes requeridos    (2022-11-28 11:54:50)
1. No se evidencia Plan de capacitación institucional</t>
        </r>
      </text>
    </comment>
    <comment ref="F221" authorId="1" shapeId="0" xr:uid="{00000000-0006-0000-0100-0000C0000000}">
      <text>
        <r>
          <rPr>
            <sz val="11"/>
            <color theme="1"/>
            <rFont val="Calibri"/>
            <family val="2"/>
            <scheme val="minor"/>
          </rPr>
          <t>======
ID#AAAAkjaeysg
Soportes requeridos    (2022-11-28 11:54:50)
1. Plan de capacitación institucional</t>
        </r>
      </text>
    </comment>
    <comment ref="H221" authorId="1" shapeId="0" xr:uid="{00000000-0006-0000-0100-0000C1000000}">
      <text>
        <r>
          <rPr>
            <sz val="11"/>
            <color theme="1"/>
            <rFont val="Calibri"/>
            <family val="2"/>
            <scheme val="minor"/>
          </rPr>
          <t>======
ID#AAAAkjaeyqs
Soportes requeridos    (2022-11-28 11:54:50)
1. Acta de socialización del plan de capacitación institucional</t>
        </r>
      </text>
    </comment>
    <comment ref="J221" authorId="1" shapeId="0" xr:uid="{00000000-0006-0000-0100-0000C2000000}">
      <text>
        <r>
          <rPr>
            <sz val="11"/>
            <color theme="1"/>
            <rFont val="Calibri"/>
            <family val="2"/>
            <scheme val="minor"/>
          </rPr>
          <t>======
ID#AAAAkg0RwrY
Soportes requeridos    (2022-11-28 11:54:50)
1. Acciones de monitoreo del componente reflejados en el PMI</t>
        </r>
      </text>
    </comment>
    <comment ref="D222" authorId="1" shapeId="0" xr:uid="{00000000-0006-0000-0100-0000C3000000}">
      <text>
        <r>
          <rPr>
            <sz val="11"/>
            <color theme="1"/>
            <rFont val="Calibri"/>
            <family val="2"/>
            <scheme val="minor"/>
          </rPr>
          <t>======
ID#AAAAkg0RwoA
Soportes requeridos    (2022-11-28 11:54:50)
1. Protocolos de evaluación</t>
        </r>
      </text>
    </comment>
    <comment ref="F222" authorId="1" shapeId="0" xr:uid="{00000000-0006-0000-0100-0000C4000000}">
      <text>
        <r>
          <rPr>
            <sz val="11"/>
            <color theme="1"/>
            <rFont val="Calibri"/>
            <family val="2"/>
            <scheme val="minor"/>
          </rPr>
          <t>======
ID#AAAAkjaeys4
Soportes requeridos    (2022-11-28 11:54:50)
1.Protocolos de evaluación 
2. Resolución de adopción del calendario escolar</t>
        </r>
      </text>
    </comment>
    <comment ref="H222" authorId="1" shapeId="0" xr:uid="{00000000-0006-0000-0100-0000C5000000}">
      <text>
        <r>
          <rPr>
            <sz val="11"/>
            <color theme="1"/>
            <rFont val="Calibri"/>
            <family val="2"/>
            <scheme val="minor"/>
          </rPr>
          <t>======
ID#AAAAkg0RwnE
Soportes requeridos    (2022-11-28 11:54:50)
1. Actas de socialización de proceso de evaluación de docentes, directivos docentes y administrativos.</t>
        </r>
      </text>
    </comment>
    <comment ref="J222" authorId="1" shapeId="0" xr:uid="{00000000-0006-0000-0100-0000C6000000}">
      <text>
        <r>
          <rPr>
            <sz val="11"/>
            <color theme="1"/>
            <rFont val="Calibri"/>
            <family val="2"/>
            <scheme val="minor"/>
          </rPr>
          <t>======
ID#AAAAkg0Rwtk
Soportes requeridos    (2022-11-28 11:54:50)
1. Acciones de monitoreo del componente reflejados en el PMI</t>
        </r>
      </text>
    </comment>
    <comment ref="D224" authorId="1" shapeId="0" xr:uid="{00000000-0006-0000-0100-0000C7000000}">
      <text>
        <r>
          <rPr>
            <sz val="11"/>
            <color theme="1"/>
            <rFont val="Calibri"/>
            <family val="2"/>
            <scheme val="minor"/>
          </rPr>
          <t>======
ID#AAAAkg0Rwoo
Soportes requeridos    (2022-11-28 11:54:50)
1. Plan de apoyo a la investigación docente</t>
        </r>
      </text>
    </comment>
    <comment ref="F224" authorId="1" shapeId="0" xr:uid="{00000000-0006-0000-0100-0000C8000000}">
      <text>
        <r>
          <rPr>
            <sz val="11"/>
            <color theme="1"/>
            <rFont val="Calibri"/>
            <family val="2"/>
            <scheme val="minor"/>
          </rPr>
          <t>======
ID#AAAAkg0Rwt4
Soportes requeridos    (2022-11-28 11:54:50)
1. Plan de apoyo a la investigación docente</t>
        </r>
      </text>
    </comment>
    <comment ref="H224" authorId="1" shapeId="0" xr:uid="{00000000-0006-0000-0100-0000C9000000}">
      <text>
        <r>
          <rPr>
            <sz val="11"/>
            <color theme="1"/>
            <rFont val="Calibri"/>
            <family val="2"/>
            <scheme val="minor"/>
          </rPr>
          <t>======
ID#AAAAkg0Rwpk
Soportes requeridos    (2022-11-28 11:54:50)
1. Plan de socialización al equipo docente.
2. Acta de:
a. Consejo Directivo
b Consejo académico
c. Reunión de Área</t>
        </r>
      </text>
    </comment>
    <comment ref="J224" authorId="1" shapeId="0" xr:uid="{00000000-0006-0000-0100-0000CA000000}">
      <text>
        <r>
          <rPr>
            <sz val="11"/>
            <color theme="1"/>
            <rFont val="Calibri"/>
            <family val="2"/>
            <scheme val="minor"/>
          </rPr>
          <t>======
ID#AAAAkjaeytM
Soportes requeridos    (2022-11-28 11:54:50)
1. Acciones de monitoreo del componente reflejados en el PMI</t>
        </r>
      </text>
    </comment>
    <comment ref="D228" authorId="1" shapeId="0" xr:uid="{00000000-0006-0000-0100-0000CB000000}">
      <text>
        <r>
          <rPr>
            <sz val="11"/>
            <color theme="1"/>
            <rFont val="Calibri"/>
            <family val="2"/>
            <scheme val="minor"/>
          </rPr>
          <t>======
ID#AAAAkjaeyvY
Soportes requeridos    (2022-11-28 11:54:50)
1. Actas de Comité de convivencia
2. Proyecto (s) generados desde el comité de convivencia</t>
        </r>
      </text>
    </comment>
    <comment ref="F228" authorId="1" shapeId="0" xr:uid="{00000000-0006-0000-0100-0000CC000000}">
      <text>
        <r>
          <rPr>
            <sz val="11"/>
            <color theme="1"/>
            <rFont val="Calibri"/>
            <family val="2"/>
            <scheme val="minor"/>
          </rPr>
          <t>======
ID#AAAAkg0Rwnc
Soportes requeridos    (2022-11-28 11:54:50)
1. Actas de Comité de convivencia
2. Proyecto (s) generados desde el comité de convivencia</t>
        </r>
      </text>
    </comment>
    <comment ref="H228" authorId="1" shapeId="0" xr:uid="{00000000-0006-0000-0100-0000CD000000}">
      <text>
        <r>
          <rPr>
            <sz val="11"/>
            <color theme="1"/>
            <rFont val="Calibri"/>
            <family val="2"/>
            <scheme val="minor"/>
          </rPr>
          <t>======
ID#AAAAkg0RwtM
Soportes requeridos    (2022-11-28 11:54:50)
1. Plan de socialización de los proyectos de convivencia con la comunidad educativa.
2. Actas de:
a. Consejo directivo
b. Consejo académico
c. Consejo de estudiantes
d. Consejo de padres
e. Dirección de curso
3. Plan de acción frente a resultados obtenidos en el plan de socialización.</t>
        </r>
      </text>
    </comment>
    <comment ref="J228" authorId="1" shapeId="0" xr:uid="{00000000-0006-0000-0100-0000CE000000}">
      <text>
        <r>
          <rPr>
            <sz val="11"/>
            <color theme="1"/>
            <rFont val="Calibri"/>
            <family val="2"/>
            <scheme val="minor"/>
          </rPr>
          <t>======
ID#AAAAkg0RwtE
Soportes requeridos    (2022-11-28 11:54:50)
1. Acciones de monitoreo del componente reflejados en el PMI</t>
        </r>
      </text>
    </comment>
  </commentList>
  <extLst>
    <ext xmlns:r="http://schemas.openxmlformats.org/officeDocument/2006/relationships" uri="GoogleSheetsCustomDataVersion1">
      <go:sheetsCustomData xmlns:go="http://customooxmlschemas.google.com/" r:id="rId1" roundtripDataSignature="AMtx7mg70Eqwr38GIIBozaAHoMe9J7j9jA=="/>
    </ext>
  </extLst>
</comments>
</file>

<file path=xl/sharedStrings.xml><?xml version="1.0" encoding="utf-8"?>
<sst xmlns="http://schemas.openxmlformats.org/spreadsheetml/2006/main" count="1486" uniqueCount="725">
  <si>
    <t>INSTRUCCIONES DE DILIGENCIAMIENTO INSTRUMENTO RUTA DE MEJORAMIENTO - AUTOEVALUACIÓN INSTITUCIONAL</t>
  </si>
  <si>
    <t>INSTITUCION EDUCATIVA</t>
  </si>
  <si>
    <t>GESTIÓN</t>
  </si>
  <si>
    <t xml:space="preserve">En esta celda aparece el nombre de la gestión que está evaluando. No debe diligenciarla. </t>
  </si>
  <si>
    <t>AÑO</t>
  </si>
  <si>
    <t>PROCESO</t>
  </si>
  <si>
    <t xml:space="preserve">En esta columna encontrará el nombre de los  procesos a evaluar. 
No debe modificarlos. </t>
  </si>
  <si>
    <t>1. Direccionamiento estratégico</t>
  </si>
  <si>
    <t xml:space="preserve">Celda Informativa. No debe modificarla. </t>
  </si>
  <si>
    <t xml:space="preserve">2. Gestión Estratégica. </t>
  </si>
  <si>
    <t>Celda Informativa. No debe modificarla. U+</t>
  </si>
  <si>
    <t xml:space="preserve">3. Gobierno Escolar y Comunidad Educativa. </t>
  </si>
  <si>
    <t xml:space="preserve">4. Cultura Institucional. </t>
  </si>
  <si>
    <t xml:space="preserve">5. Clima Escolar. </t>
  </si>
  <si>
    <t xml:space="preserve">6. Relaciones con el Entorno. </t>
  </si>
  <si>
    <t>COMPONENTES</t>
  </si>
  <si>
    <t xml:space="preserve">En esta columna encontrará el nombre de cada uno de los componentes que conforman los procesos a evaluar. 
Es una columna informativa. No debe modificarlos. </t>
  </si>
  <si>
    <t xml:space="preserve">a. Misión, visión y principios institucionales.    </t>
  </si>
  <si>
    <t>b. Metas institucionales.</t>
  </si>
  <si>
    <t>c. Política de inclusión de personas de diferentes grupos poblacionales o diversidad cultural.</t>
  </si>
  <si>
    <t xml:space="preserve">a. Liderazgo. </t>
  </si>
  <si>
    <t xml:space="preserve"> b. Articulación de planes y proyectos. </t>
  </si>
  <si>
    <t xml:space="preserve">c. Estrategia pedagógica. </t>
  </si>
  <si>
    <t>d. Uso de información (interna y externa) para la toma de decisiones.</t>
  </si>
  <si>
    <t>e. Seguimiento y autoevaluación.</t>
  </si>
  <si>
    <t xml:space="preserve">a. Consejo directivo. </t>
  </si>
  <si>
    <t xml:space="preserve">b. Consejo académico. </t>
  </si>
  <si>
    <t xml:space="preserve">c. Comisión de evaluación y promoción. </t>
  </si>
  <si>
    <t xml:space="preserve">d. Comité de convivencia. </t>
  </si>
  <si>
    <t xml:space="preserve">e. Consejo estudiantil. </t>
  </si>
  <si>
    <t xml:space="preserve">f. Personero estudiantil. </t>
  </si>
  <si>
    <t>g. Consejo de padres de familia.</t>
  </si>
  <si>
    <t xml:space="preserve">a. Mecanismos de comunicación. </t>
  </si>
  <si>
    <t xml:space="preserve">b. Reconocimiento de logros. </t>
  </si>
  <si>
    <t>c. Identificación y divulgación de buenas prácticas.</t>
  </si>
  <si>
    <t>a. Familias o acudientes</t>
  </si>
  <si>
    <t xml:space="preserve">b. Autoridades educativas. </t>
  </si>
  <si>
    <t xml:space="preserve">c. Otras instituciones. </t>
  </si>
  <si>
    <t xml:space="preserve">d. Sector productivo. </t>
  </si>
  <si>
    <t>ESCALA DE VALORACIONES</t>
  </si>
  <si>
    <t>En este apartado encontrará la descripción de cada uno de los componentes con relación a la escala de valoración.
No debe modificarlos</t>
  </si>
  <si>
    <t>EXISTENCIA (1)</t>
  </si>
  <si>
    <t>PERTINENCIA (2)</t>
  </si>
  <si>
    <t xml:space="preserve">Columna informativa que describe para cada componente el concepto de pertinencia. 
Cada comentario presenta los soportes requeridos para evidenciar esta valoración.
No debe modificarla. </t>
  </si>
  <si>
    <t>APROPIACIÓN (3)</t>
  </si>
  <si>
    <t>MEJORAMIENTO CONTINUO (4)</t>
  </si>
  <si>
    <t xml:space="preserve">Columna informativa que describe para cada componente el concepto de mejoramiento continuo.
Cada comentario presenta los soportes requeridos para evidenciar esta valoración.
 No debe modificarla. </t>
  </si>
  <si>
    <t>VALORACIÓN</t>
  </si>
  <si>
    <t xml:space="preserve">Este apartado debe diligenciarse de acuerdo con la valoración que la comunidad educativa asigne a cada uno de los componentes, de esta manera se genera el promedio por proceso y finalmente el promedio de la Gestión. Adicionalmente deberá incluir los soportes que evidencian esta valoración y de ser necesario podrá incluir las observaciones que considere pertinente. </t>
  </si>
  <si>
    <t>VALORACIÓN COMPONENTE</t>
  </si>
  <si>
    <t xml:space="preserve">Seleccione la valoración que considera apropiada para cada uno de los componentes de acuerdo con la descripción del apartado anterior. Recuerde que cada componente cuenta con la descripción dentro de la escala de valoración:
</t>
  </si>
  <si>
    <t xml:space="preserve"> Si considera que el componente se encuentra en un nivel de existencia deberá ingresar el número 1. </t>
  </si>
  <si>
    <t xml:space="preserve">Si considera que el componente se encuentra en un nivel de pertinencia deberá ingresar el número 2. </t>
  </si>
  <si>
    <t>Si considera que el componente se encuentra en un nivel de apropiación deberá ingresar el número 3.</t>
  </si>
  <si>
    <t xml:space="preserve">Si considera que el componente se encuentra en un nivel de mejoramiento continuo deberá ingresar el número 4. </t>
  </si>
  <si>
    <t>PROMEDIO PROCESO</t>
  </si>
  <si>
    <t xml:space="preserve">No debe diligenciar esta celda. El instrumento generará el promedio del proceso de acuerdo con la valoración asignada por usted a cada componente. </t>
  </si>
  <si>
    <t>PROMEDIO GESTIÓN</t>
  </si>
  <si>
    <t xml:space="preserve">No debe diligenciar esta celda. El instrumento generará el promedio de la Gestión de acuerdo con el promedio de cada proceso. </t>
  </si>
  <si>
    <t>SOPORTES</t>
  </si>
  <si>
    <t>Escriba el enlace de drive en el cual se encuentran los soportes que evidencian la valoración obtenida en cada componente.</t>
  </si>
  <si>
    <t>OBSERVACIONES</t>
  </si>
  <si>
    <t xml:space="preserve">Si tiene observaciones sobre el instrumento o la información diligenciada por favor escribalas en este apartado. </t>
  </si>
  <si>
    <t>INSUMOS PMI</t>
  </si>
  <si>
    <t>x</t>
  </si>
  <si>
    <t>COMPONENTE</t>
  </si>
  <si>
    <t>En esta celda se debera relacionar el componente que se ha valorado en existencia (1) o pertinencia (2).</t>
  </si>
  <si>
    <t>OPORTUNIDAD DE MEJORA</t>
  </si>
  <si>
    <t>En esta celda se debera relacionar las posibles acciones a adelantar, estableciendo la respectiva jerarquización en caso de establecer varias acciones.</t>
  </si>
  <si>
    <t xml:space="preserve">SECRETARIA DE EDUCACIÓN 
DIRECCIÓN DE CALIDAD EDUCATIVA
PROCESO DE AUTOEVALUACIÓN INSTITUCIONAL
 ESTABLECIMIENTOS EDUCATIVOS  OFICIALES
</t>
  </si>
  <si>
    <t>Codigo:</t>
  </si>
  <si>
    <t xml:space="preserve"> D 01.03 F 01</t>
  </si>
  <si>
    <t>Versión:</t>
  </si>
  <si>
    <t>INSTITUCIÓN EDUCATIVA</t>
  </si>
  <si>
    <t>GESTION :</t>
  </si>
  <si>
    <t>ACADÉMICA</t>
  </si>
  <si>
    <t>CATEGORIZACIÓN</t>
  </si>
  <si>
    <t>RESPOSITORIO DE EVIDENCIAS</t>
  </si>
  <si>
    <t>1. Proyecto educativo institucional PEI</t>
  </si>
  <si>
    <t xml:space="preserve">SOPORTE </t>
  </si>
  <si>
    <t>EXISTENCIA  (1)</t>
  </si>
  <si>
    <t>SOPORTE</t>
  </si>
  <si>
    <t xml:space="preserve">SOPORTES </t>
  </si>
  <si>
    <t>2. Caracterización (Documento)</t>
  </si>
  <si>
    <t xml:space="preserve">SELECCIÓN DEL SOPORTE </t>
  </si>
  <si>
    <t>CONCEPTO</t>
  </si>
  <si>
    <t>Componente</t>
  </si>
  <si>
    <t>Proceso</t>
  </si>
  <si>
    <t xml:space="preserve">GESTION </t>
  </si>
  <si>
    <t>Direccionamiento Estratégico</t>
  </si>
  <si>
    <t>Misión, visión y principios institucionales</t>
  </si>
  <si>
    <t xml:space="preserve">Se presenta la misión, visión y principios pero no tiene relación con la caracterización de la comunidad y el territorio, o bien se encuentran articulados pero su formulación resulta difícil de materializar.
</t>
  </si>
  <si>
    <t>Se presenta la misión, visión y principios  relacionados  con la caracterización de la comunidad y el territorio, reconociendo de forma amplia la diversidad y la inclusión.</t>
  </si>
  <si>
    <t xml:space="preserve">La misión, la visión y los principios institucionales se han socializado con los diferentes actores de la comunidad educativa.
</t>
  </si>
  <si>
    <t xml:space="preserve">La  institución educativa realiza un proceso de revisión, evaluación y ajustes periódicos al componente, asegurando que se de alcance a las necesidades de la comunidad educativa.
</t>
  </si>
  <si>
    <t>1. Proyecto Educativo Institucional PEI</t>
  </si>
  <si>
    <t>2. Caracterización (Documento actualizado vigencia anterior)</t>
  </si>
  <si>
    <t xml:space="preserve">1. Plan de socialización del horizonte institucional con la comunidad educativa (documento o acciones que se generan al inicio del año escolar) </t>
  </si>
  <si>
    <t>2. Acta Consejo directivo</t>
  </si>
  <si>
    <t>3. Acta Consejo académico</t>
  </si>
  <si>
    <t>4. Acta Consejo estudiantil</t>
  </si>
  <si>
    <t>Metas institucionales</t>
  </si>
  <si>
    <t xml:space="preserve">Se presenta una formulación parcial o poco clara de las metas y objetivos desconociendo acciones incluyentes en el sector educativo. </t>
  </si>
  <si>
    <t>Se establecen metas y objetivos institucionales que responden a las necesidades de la comunidad educativa con relación al territorio y características propias del contexto</t>
  </si>
  <si>
    <t>Las metas y objetivos establecidos para la institución son socializados con los diferentes actores de la comunidad educativa.</t>
  </si>
  <si>
    <t xml:space="preserve">Se evalúa periódicamente el cumplimiento de las metas y los objetivos, lo que permite realizar ajustes y reorientar los diferentes aspectos de la gestión institucional.
</t>
  </si>
  <si>
    <t>5. Acta Consejo de padres</t>
  </si>
  <si>
    <t>6. Acta Dirección de curso</t>
  </si>
  <si>
    <t>7. Plan de acción frente a resultados de la implementación del plan de socialización. (documento o acciones que se generan  en el último trimestre del año escolar)</t>
  </si>
  <si>
    <t>1. Plan de monitoreo al horizonte institucional (acciones de monitoreo del componente reflejados en el PMI )</t>
  </si>
  <si>
    <t>2. Instrumentos asociados al monitoreo</t>
  </si>
  <si>
    <t>3. Análisis de los instrumentos aplicados</t>
  </si>
  <si>
    <t>Política de inclusión de personas de diferentes grupos poblacionales o diversidad cultural</t>
  </si>
  <si>
    <t xml:space="preserve">                                                                                                                                                En la institución educativa los procesos de inclusión de personas de diferentes grupos poblacionales o diversidad cultural están bajo la responsabilidad de cada sede y no responden a una estrategia institucional articulada 
</t>
  </si>
  <si>
    <t xml:space="preserve">La institución educativa cuenta con una estrategia articulada para promover inclusión de personas de diferentes grupos poblacionales o diversidad cultural, que es conocida e implementada por todas las sedes de la institución.
</t>
  </si>
  <si>
    <t>La institución educativa genera espacios de socialización con la comunidad educativa en relación con el proyecto de inclusión para direccionar las acciones en este sentido.</t>
  </si>
  <si>
    <t xml:space="preserve">La institución educativa evalúa periódicamente (anual) su proyecto - estrategias de educación inclusiva e intercultural, e introduce los ajustes pertinentes para fortalecerla.
</t>
  </si>
  <si>
    <t>4. Plan de acción - Incorporacíon al POA</t>
  </si>
  <si>
    <t xml:space="preserve">1. Proyecto Educativo Institucional PEI </t>
  </si>
  <si>
    <t>2. Caracterización (Documento actualizado con respecto a la autoevaluación institucional del año anterior)</t>
  </si>
  <si>
    <t>Gestión Estratégica</t>
  </si>
  <si>
    <t>Liderazgo</t>
  </si>
  <si>
    <t xml:space="preserve">La institución educativa no establece la formulación de planes de acción en las diferentes gestiones (orientadas a la construcción del POA) o los planes propuestos no cuentan con elementos para ser desarrollados </t>
  </si>
  <si>
    <t>La institución educativa cuenta con la formulación de planes de acción a ser implementados en las diversas áreas de gestión</t>
  </si>
  <si>
    <t>Los planes de acción de las diversas gestiones institucionales se socializan con los diferentes estamentos del gobierno escolar.</t>
  </si>
  <si>
    <t>La institución evalúa periódicamente la eficiencia y pertinencia de los planes de acción, realiza ajustes para mejorarlos y lograr mayor cohesión. Se trabaja en equipo y se aplican distintas estrategias para resolver los problemas.</t>
  </si>
  <si>
    <t>2. Proyecto de educación inclusiva e intercultural</t>
  </si>
  <si>
    <t>3. Índice de Inclusión</t>
  </si>
  <si>
    <t xml:space="preserve">2. Planes de acción (documentos) </t>
  </si>
  <si>
    <t>1. Proyecto Educativo Institucional</t>
  </si>
  <si>
    <t>2. Documento actualizado con respecto a la autoevaluación institucional del año anterior)</t>
  </si>
  <si>
    <t>3. Documento de análisis del índice de Inclusión</t>
  </si>
  <si>
    <t>1. Estrategias de socialización con la comunidad educativa  del proyecto de educación inclusiva e intercultural y los resultados del índice de inclusión</t>
  </si>
  <si>
    <t>Articulación de planes, proyectos y acciones</t>
  </si>
  <si>
    <t xml:space="preserve">Los planes, proyectos y acciones se elaboran y se implementan de manera aislada, y no responden claramente al planteamiento estratégico. La articulación de los mismos en las diferentes jornadas y/o sedes es inexistente.
</t>
  </si>
  <si>
    <t>Los planes, proyectos y acciones se enmarcan en principios de corresponsabilidad, participación y equidad y  se implementan de manera institucional respondiendo claramente al planteamiento estratégico. Se evidencia una clara articulación de los mismos en las diferentes sedes y jornadas.</t>
  </si>
  <si>
    <t xml:space="preserve">Los planes, proyectos y acciones son conocidos por la comunidad educativa. Se trabaja en equipo para articular las acciones.
</t>
  </si>
  <si>
    <t xml:space="preserve">La institución evalúa periódicamente la articulación de los planes, proyectos y acciones a su planteamiento estratégico, y realiza los cambios y ajustes necesarios para lograrla, mediante trabajo en equipo.
</t>
  </si>
  <si>
    <t>6.  Aplicación del indice de Inclusión 
**Plan de acción frente a resultados de la implementación del plan de socialización. (Documento, Se genera en el último trimestre del año escolar) Consideramos pertinente esta evidencia en apropiación: Formulación del PMI en relación al análisis del índice de inclusión</t>
  </si>
  <si>
    <t>Estrategia pedagógica</t>
  </si>
  <si>
    <t xml:space="preserve">La institución educativa promueve estrategias pedagógicas poco relacionadas a los estilos y ritmos de aprendizaje de los estudiantes
</t>
  </si>
  <si>
    <t xml:space="preserve">La institución educativa cuenta con una estrategia pedagógica coherente con la misión, la visión y los principios institucionales reconociendo las diferentes necesidades de los estudiantes de manera articulada en las diferentes sedes, niveles y grados.
</t>
  </si>
  <si>
    <t>La estrategia pedagógica es conocida por todos los actores de la comunidad educativa promoviendo escenarios de diálogos relacionados a la pertinencia de las mismas.</t>
  </si>
  <si>
    <t xml:space="preserve">La institución evalúa periódicamente (semestral/anual ) la estrategia pedagógica, así como su coherencia con la misión, la visión y los principios institucionales. Con base en ello, introduce ajustes pertinentes.
</t>
  </si>
  <si>
    <t>1. Proyecto Educativo Institucional PEIcomponente curricular</t>
  </si>
  <si>
    <t>1. Análisis y socialización del índice de inclusión (cuyos resultados evidencien el mejoramiento, rango próximo al máximo)</t>
  </si>
  <si>
    <t>Uso de información (interna y externa) para la toma de decisiones</t>
  </si>
  <si>
    <t xml:space="preserve">La institución utiliza con algún grado de sistematización la información que está disponible en sus archivos (resultados de sus autoevaluaciones, evaluaciones de desempeño de docentes y administrativos, resultados de pruebas externas, estadísticas de reprobación y deserción, seguimiento de egresados), así como aquella que proviene de otras instancias. La información utilizada abarca a todas las sedes.
</t>
  </si>
  <si>
    <t xml:space="preserve">La institución establece procesos de  sistematización de la información que está disponible en sus archivos (resultados de sus autoevaluaciones, evaluaciones de desempeño de docentes y administrativos, resultados de pruebas externas, estadísticas de reprobación y deserción, seguimiento de egresados), así como aquella que proviene de otras instancias. La información utilizada abarca a todas las sedes. Y es utilizada como insumo de su plan de mejoramiento institucional.
</t>
  </si>
  <si>
    <t xml:space="preserve">La institución desarrolla escenarios de socialización con los diferentes actores de la comunidad educativa, orientados a visibilizar los avances en sus diferentes componentes. 
</t>
  </si>
  <si>
    <t>La institución utiliza sistemáticamente toda la información interna y externa disponible para evaluar los resultados de sus planes y programas de trabajo, así como para tomar medidas oportunas y pertinentes para realizar los ajustes necesarios.</t>
  </si>
  <si>
    <t>1. Actas de consejo académico</t>
  </si>
  <si>
    <t xml:space="preserve">2. Formulación del PMI con relación al análisis del indice de inclusión </t>
  </si>
  <si>
    <t>1. Instrumentos de monitoreo al PMI (semestral)</t>
  </si>
  <si>
    <t xml:space="preserve">3. Vinculación al POA  de las metas de sostenibilidad del proyecto educación inclusiva e intercultural </t>
  </si>
  <si>
    <t>1. Planes de Mejoramiento</t>
  </si>
  <si>
    <t>2. Analisis de resultados pruebas internas y externas</t>
  </si>
  <si>
    <t xml:space="preserve">2. Planes de acción vinculados a la gestión académica </t>
  </si>
  <si>
    <t>3. Analisis de resultados de autoevaluaciones</t>
  </si>
  <si>
    <t>3. Planes de estudios por áreas</t>
  </si>
  <si>
    <t>4. Analisis estadísticas de reprobación y deserción</t>
  </si>
  <si>
    <t>4. Proyectos Transversales</t>
  </si>
  <si>
    <t>Seguimiento y autoevaluación</t>
  </si>
  <si>
    <t xml:space="preserve">La institución realiza su autoevaluación sin un procedimiento claramente establecido; la recolección de información y la evaluación se presenta de manera incompleta o sin los soportes suficientes.
</t>
  </si>
  <si>
    <t xml:space="preserve">
La institución ha establecido un proceso para realizar la autoevaluación, mediante instrumentos y procedimientos claros para las distintas sedes y jornadas.</t>
  </si>
  <si>
    <t xml:space="preserve">La institución establece diversos momentos de acompañamiento al PMI y al POA de tal manera que se implementa un proceso de autoevaluación de forma permanente.
</t>
  </si>
  <si>
    <t>5. Analisis Seguimiento a egresados</t>
  </si>
  <si>
    <t>1. Socialización de planes de acción vinculados a la gestión académica (acta)</t>
  </si>
  <si>
    <t>6. Analisis resultados de evaluación de docentes y administrativos</t>
  </si>
  <si>
    <t>2. Socialización Planes de estudios por áreas (actas de reunión de área/consejo académico)</t>
  </si>
  <si>
    <t>3. Socialización Proyectos Transversales (acta de consejo académico, acta de reunión de área, acta de dirección de curso)</t>
  </si>
  <si>
    <t>2. instrumentos asociados al monitoreo</t>
  </si>
  <si>
    <t>Gobierno Escolar y Comunidad Educativa</t>
  </si>
  <si>
    <t>Consejo directivo</t>
  </si>
  <si>
    <t xml:space="preserve">No se ha conformado el consejo directivo o bien se ha establecido formalmente, pero éste no funciona en la práctica.
</t>
  </si>
  <si>
    <t xml:space="preserve">Se evidencia la conformación del consejo directivo.
</t>
  </si>
  <si>
    <t xml:space="preserve">El consejo directivo se reúne periódicamente de acuerdo con un cronograma establecido y sesiona con el aporte activo de todos sus miembros. </t>
  </si>
  <si>
    <t xml:space="preserve">El consejo directivo hace seguimiento sistemático al plan de trabajo, para garantizar su cumplimiento.
 </t>
  </si>
  <si>
    <t>4. Plan de acción (trayectorias educativas ,proyectos de articulación con la media, tránsito armónico)</t>
  </si>
  <si>
    <t>1. Evaluación anual</t>
  </si>
  <si>
    <t>2. PMI/POA (Proyectado al año en curso)</t>
  </si>
  <si>
    <t>1. Instrumentos de monitoreo al PMI/POA (semestral)</t>
  </si>
  <si>
    <t>Consejo académico</t>
  </si>
  <si>
    <t xml:space="preserve">El consejo académico está conformado pero tiene poca incidencia en el diseño e implementación del proyecto pedagógico; sus miembros se reúnen ocasionalmente y, en la mayoría de casos, se atienden prioritariamente asuntos administrativos. </t>
  </si>
  <si>
    <t xml:space="preserve">El consejo académico está conformado y cuenta con una metodología de trabajo orientada al diseño y la implementación del proyecto pedagógico. </t>
  </si>
  <si>
    <t xml:space="preserve">El consejo académico se reúne periódicamente para garantizar que el proyecto pedagógico sea coherente con las necesidades (inclusión) de la comunidad educativa y se implemente en todas las sedes, áreas y niveles.  </t>
  </si>
  <si>
    <t xml:space="preserve">Se establece un plan de acompañamiento a la propuesta curricular mediante el cual se realizan los ajustes necesarios a planes de estudios, metodologías y demas aspectos de orden curricular
</t>
  </si>
  <si>
    <t>2. Autoevaluación</t>
  </si>
  <si>
    <t>Comisión de evaluación y promoción</t>
  </si>
  <si>
    <t xml:space="preserve">En el Proyecto Educativo Institucional no se evidencia la figura de la comisión de evaluación y promoción, reconociendo: participantes, funciones, tiempos de reunión, asi como las actas que dan cuenta de las mismas; o se encuentra establecida pero no se tienen los registros de las actas.
 </t>
  </si>
  <si>
    <t>En el Proyecto Educativo Institucional se evidencia la figura de la comisión de evaluación y promoción, identificando: participantes, funciones, tiempos de reunión, asi como las actas que dan cuenta de las mismas.</t>
  </si>
  <si>
    <t>La comisión de evaluación y promoción se reúne oportunamente  toma las decisiones pertinentes y apoya la definición de políticas institucionales de evaluación que favorece a las necesidades de la población.</t>
  </si>
  <si>
    <t xml:space="preserve">La comisión de evaluación y promoción evalúa los resultados de sus acciones y decisiones y los utiliza para fortalecer sus estrategias pedagógicas tendientes a minimizar la deserción escolar y la reprobación.
</t>
  </si>
  <si>
    <t>Comité de convivencia</t>
  </si>
  <si>
    <t>En el Proyecto Educativo Institucional no se evidencia la conformación y alcance del comité de convivencia según lo dispuesto en la ley 1620 y el decreto 1965 o no se da cabal cumplimiento de sus funciones.</t>
  </si>
  <si>
    <t>En el Proyecto Educativo Institucional se evidencia la conformación y alcance del comité de convivencia según lo dispuesto en la ley 1620 y el decreto 1965 y se da cabal cumplimineto de sus funciones.</t>
  </si>
  <si>
    <t xml:space="preserve">El comité de convivencia se reúne periódicamente y es reconocido como la instancia encargada de analizar y promover acciones de carácter preventivo que fortalezcan el ambiente escolar.
 </t>
  </si>
  <si>
    <t>El comité de convivencia evalúa los resultados de sus acciones y decisiones y los utiliza para fortalecer el ambiente escolar</t>
  </si>
  <si>
    <t>Consejo estudiantil</t>
  </si>
  <si>
    <t>En el Proyecto Educativo Institucional no se evidencia la conformación del consejo estudiantil o sus integrantes no se reúnen ni se toman las decisiones que son de su competencia.</t>
  </si>
  <si>
    <t>En el Proyecto Educativo Institucional se evidencia la conformación del consejo estudiantil estableciendo de forma clara su alcance y competencia.</t>
  </si>
  <si>
    <t>El consejo estudiantil se reúne periódicamente y es reconocido como la instancia de representación de los intereses de todos y todas los estudiantes de la institución</t>
  </si>
  <si>
    <t>El consejo estudiantil se reúne periódicamente y evalúa los resultados de sus acciones y decisiones y los utiliza para fortalecer el ambiente escolar.</t>
  </si>
  <si>
    <t>Personero estudiantil</t>
  </si>
  <si>
    <t>En el Proyecto Educativo Institucional no se evidencia la figura de personero estudiantil  o no se da cabal cumplimiento de sus funciones.</t>
  </si>
  <si>
    <t xml:space="preserve">En el Proyecto Educativo Institucional es reconocida la figura y funciones propias de personero estudiantil según lo dispuesto en la ley 115 y decreto 1860.
</t>
  </si>
  <si>
    <t>El personero elegido propone y desarrolla estrategias, proyectos y programas a favor de todas y todos los estudiantes y su labor es reconocida en los diferentes estamentos de la comunidad educativa.</t>
  </si>
  <si>
    <t xml:space="preserve">El gobierno escolar evalúa el impacto de la labor del personero y a partir de ésta se fortalecen los procesos de elección y participación del estudiantado.
</t>
  </si>
  <si>
    <t>Consejo de padres de familia</t>
  </si>
  <si>
    <t>En el Proyecto Educativo Institucional no se evidencia la conformación del consejo de padres de familia,  o no se da cabal cumplimineto de sus funciones.</t>
  </si>
  <si>
    <t>En el Proyecto Educativo Institucional  se evidencia la correcta conformación del consejo de padres de familia.</t>
  </si>
  <si>
    <t xml:space="preserve">El consejo de padres de familia se reúne periódicamente para apoyar al rector en el marco del plan de mejoramiento. </t>
  </si>
  <si>
    <t xml:space="preserve">El consejo de padres de familia se reúne periódicamente y evalúa los resultados de las diversas gestiones generando propuestas de mejora continua 
</t>
  </si>
  <si>
    <t>Cultura Institucional</t>
  </si>
  <si>
    <t>Mecanismos de comunicación</t>
  </si>
  <si>
    <t>La institución cuenta con mecanismos parciales de comunicación entre los integrantes de la comunidad educativa. O las estrategias implementadas no logran abarcar a la comunidad educativa en su totalidad.</t>
  </si>
  <si>
    <t>La institución ha definido en su PEI los mecanismos de comunicación (plan de política de comunicación) de acuerdo con las carácterísticas y el tipo de información pertinente para cada uno de los estamentos de la comunidad educativa.</t>
  </si>
  <si>
    <t xml:space="preserve">La institución utiliza diferentes medios en la implementación de su política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
</t>
  </si>
  <si>
    <t xml:space="preserve">La institución evalúa y mejora su política de comunicación, en función del reconocimiento y la aceptación de los diferentes estamentos de la comunidad educativa.
</t>
  </si>
  <si>
    <t>Reconocimiento de logros</t>
  </si>
  <si>
    <t xml:space="preserve">El proyecto Educativo institucional establece  algunas formas de reconocimiento de los logros de los diferentes actores de la comunidad educativa (docentes/directivos docentes, administrativos, estudiantes, padres de familia) pero éstas no se aplican de manera organizada ni sistemática.
</t>
  </si>
  <si>
    <t xml:space="preserve">El proyecto Educativo institucional establece un sistema de estímulos y reconocimientos a los logros de los diferentes actores de la comunidad educativa (docentes/directivos docentes, administrativos, estudiantes, padres de familia) 
</t>
  </si>
  <si>
    <t xml:space="preserve">Se implementa un plan de estímulos que cuenta con el reconocimiento de la comunidad educativa y es parte de la cultura, las políticas y prácticas inclusivas.
</t>
  </si>
  <si>
    <t xml:space="preserve">La institución evalúa periódicamente el plan de estímulos y reconocimientos de los logros de los diferentes actores y hace los ajustes pertinentes 
</t>
  </si>
  <si>
    <t>Identificación y divulgación de buenas prácticas</t>
  </si>
  <si>
    <t xml:space="preserve">La institución no establece en su Proyecto educativo institucional los mecanismos de divulgación de buenas prácticas adelantadas por diversos actores institucionales
</t>
  </si>
  <si>
    <t xml:space="preserve">La institución establece en su Proyecto educativo institucional los mecanismos de divulgación de buenas prácticas adelantadas por diversos actores institucionales
</t>
  </si>
  <si>
    <t xml:space="preserve">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
</t>
  </si>
  <si>
    <t xml:space="preserve">La institución evalúa anualmente el impacto que tienen la socialización, la documentación y la apropiación de buenas prácticas y realiza los ajustes pertinentes para realizar transferencia de las experiencias novedosas.
</t>
  </si>
  <si>
    <t>Clima Escolar</t>
  </si>
  <si>
    <t>Ambiente escolar</t>
  </si>
  <si>
    <t xml:space="preserve">La institución educativa no establece procesos ni estrategias que le permitan adelantar la medición del clima escolar. </t>
  </si>
  <si>
    <t>La institución educativa cuenta con procesos - estrategias establecidos para adelantar la medición del clima escolar que propicie un ambiente óptimo para el desarrollo integral de los estudiantes y los demás miembros de la comunidad educativa.</t>
  </si>
  <si>
    <t>La institución educativa da a conocer a la comunidad educativa en general, los procesos - estrategias utilizados para fortalecer los ambientes de aprendizaje y convivencia entre todos los miembros de la institución .</t>
  </si>
  <si>
    <t>La institución educativa evalúa y realiza seguimiento periódico (anual) de los proyectos-estrategias utilizadas para fortalecer los ambientes de aprendizaje y convivencia entre todos los miembros de la institución y realiza los ajustes que tengan lugar.</t>
  </si>
  <si>
    <t>Relaciones Con El Entorno</t>
  </si>
  <si>
    <t>Familias o acudientes</t>
  </si>
  <si>
    <t xml:space="preserve">La institución no establece en el proyecto educativo institucional estrategias de comunicación con las familias o acudientes en función de las demandas y necesidades presentadas. De manera general, cada sede posee sus propios canales de comunicación.
</t>
  </si>
  <si>
    <t xml:space="preserve">La institución establece en el proyecto educativo institucional estrategias de comunicación con las familias o acudientes en función de las demandas y necesidades presentadas. De manera general, cada sede implementa  sus estrategias acorde con sus propios canales de comunicación.
</t>
  </si>
  <si>
    <t>La institución realiza un intercambio muy ágil y fluido de información con las familias ,acudientes y comunidad educativa en general, en el marco de la política definida, lo que facilita la ejecución de las actividades y la solución oportuna de los problemas.</t>
  </si>
  <si>
    <t>La institución revisa y evalúa las políticas, procesos de comunicación e intercambio con las familias o acudientes y, con base en estos resultados, realiza los ajustes pertinentes.</t>
  </si>
  <si>
    <t>Autoridades educativas</t>
  </si>
  <si>
    <t xml:space="preserve">La institución no establece comunicaciones con las autoridades educativas locales en función de las necesidades que se presenten. En general, cada sede posee sus propios canales de comunicación.
</t>
  </si>
  <si>
    <t>La institución cuenta con una política de comunicación e interacción con las autoridades educativas, y se han establecido los canales, el tipo y la periodicidad de la información.</t>
  </si>
  <si>
    <t>La institución realiza socialización de la política  de comunicación e interacción con las autoridades educativas, evidenciando un intercambio fluido de información con las autoridades educativas en el marco de la política definida, lo que facilita la ejecución de las actividades y la solución oportuna de los problemas.</t>
  </si>
  <si>
    <t>La institución revisa y evalúa las políticas, procesos de comunicación e intercambio con las autoridades educativas y, con base en estos resultados, realiza los ajustes pertinentes.</t>
  </si>
  <si>
    <t>Otras instituciones</t>
  </si>
  <si>
    <t xml:space="preserve">La institución establece acuerdos ocasionales con otras entidades: bibliotecas, puestos de salud, hospitales, granjas, casas de cultura y centros de recreación para desarrollar algunas actividades pedagógicas.
</t>
  </si>
  <si>
    <t>La institución cuenta con una política para el establecimiento de alianzas o acuerdos con diferentes entidades para apoyar la ejecución de sus proyectos.</t>
  </si>
  <si>
    <t xml:space="preserve">La institución cuenta con alianzas y acuerdos con diferentes entidades para apoyar la ejecución de sus proyectos. Además, tales alianzas y acuerdos son conocidos y cuentan con la participación de los diferentes estamentos de la comunidad educativa y sectores de la comunidad general.
</t>
  </si>
  <si>
    <t>La institución evalúa el impacto de las alianzas y acuerdos con diferentes entidades, y los ajusta en concordancia con los resultados obtenidos.</t>
  </si>
  <si>
    <t>Sector productivo</t>
  </si>
  <si>
    <t xml:space="preserve">La institución establece relaciones limitadas con el sector productivo; en ocasiones se reciben aportes y  donaciones,
y en otros casos cuenta con el acceso a laboratorios, talleres y espacios recreativos.
</t>
  </si>
  <si>
    <t xml:space="preserve">La institución ha establecido alianzas con el sector productivo. Éstas tienen muy claros los objetivos, metodologías de trabajo y sistemas de seguimiento generados por parte de las instancias involucradas.
</t>
  </si>
  <si>
    <t xml:space="preserve">La institución educativa da a conocer a toda la comunidad educativa las alianzas con el sector productivo , los objetivos y metodologías establecidas para apoyar el desarrollo de competencias en los estudiantes.
</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</si>
  <si>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</si>
  <si>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 xml:space="preserve">AUTOEVALUACIÓN INSTITUCIONAL G. ACADEMICA </t>
  </si>
  <si>
    <t>GESTION:</t>
  </si>
  <si>
    <t>Diseño Pedagógico</t>
  </si>
  <si>
    <t>Plan de estudios</t>
  </si>
  <si>
    <t>La institución educativa cuenta con un plan de estudios que da respuesta al horizonte institucional en el que se fundamenta el PEI,  evidenciando los lineamientos y los estándares básicos de competencias,en este sentido,fundamenta los planes de aula de los docentes de todas las áreas.</t>
  </si>
  <si>
    <t>La institución educativa realiza procesos de divulgación, socialización y apropiación del plan de estudios con toda la comunidad educativa, el cual responde al horizonte institucional, resaltando la importancia a la enseñanza y el aprendizaje de contenidos actitudinales, de valores y normas relacionados con las diferencias individuales, raciales, culturales, familiares, que le permitan valorar, aceptar y comprender la diversidad y la interdependencia humana.</t>
  </si>
  <si>
    <t xml:space="preserve">La institución educativa establece mecanismos de evaluación, seguimiento y retroalimentación, a partir de los cuales se mantiene la pertinencia, relevancia y calidad del plan de estudios </t>
  </si>
  <si>
    <t>Enfoque metodológico</t>
  </si>
  <si>
    <t xml:space="preserve">La institución ha definido parcialmente un enfoque metodológico que hace explícitos los métodos de enseñanza por áreas y niveles; reconociendo las características de la diversidad de la población.
</t>
  </si>
  <si>
    <t xml:space="preserve">La institución cuenta con un enfoque metodológico que hacen explícitos los acuerdos básicos relativos a métodos de enseñanza, relación pedagógica y usos de recursos que responde a las características de la diversidad de la población.
</t>
  </si>
  <si>
    <t xml:space="preserve">La institución educativa genera procesos de socialización y reflexión permanente con el equipo de docentes en relación al enfoque metodológico evidenciando  métodos de enseñanza flexibles, relación pedagógica y uso de recursos que respondan a las necesidades de la población.
</t>
  </si>
  <si>
    <t xml:space="preserve">La institución evalúa, sistematiza y realiza ajustes  periódicamente (anual) con relación a la coherencia y la articulación del enfoque metodológico con el PEI, el plan de mejoramiento y las prácticas de aula de sus docentes. </t>
  </si>
  <si>
    <t>Recursos para el aprendizaje</t>
  </si>
  <si>
    <t>La institución educativa no cuenta con una política de dotación, ni se han establecido procesos administrativos para el uso y mantenimiento de los recursos para el aprendizaje.</t>
  </si>
  <si>
    <t xml:space="preserve">La institución cuenta con una política de dotación, uso y mantenimiento de los recursos para el aprendizaje 
</t>
  </si>
  <si>
    <t>Los actores de la comunidad educativa reconocen y apropian su política institucional de dotación, uso y mantenimiento de los recursos para el aprendizaje, que permite apoyar el trabajo académico de sus estudiantes y docentes.</t>
  </si>
  <si>
    <t xml:space="preserve">La institución realiza seguimiento y evalúa periódicamente (anualmente) la pertinencia y funcionalidad de los procedimientos establecidos para la dotación, uso y  mantenimiento de los recursos para el aprendizaje y las ajusta en función de los nuevos requerimientos.
</t>
  </si>
  <si>
    <t>Evaluación</t>
  </si>
  <si>
    <t>La institución educativa no establece en su proyecto educativo institucional un Sistema Institucional de Evaluación Escolar (SIEE) que reconozca los diversos aspectos vinculados  a la legislación vigente</t>
  </si>
  <si>
    <t>La institución educativa establece en su proyecto educativo institucional un Sistema Institucional de Evaluación Escolar (SIEE) que reconoce los diversos aspectos vinculados  a la legislación vigente</t>
  </si>
  <si>
    <t xml:space="preserve">Se divulga y socializa con todos los actores institucionales y por diversos medios el Sistema Institucional de Evaluación Escolar (SIEE)
</t>
  </si>
  <si>
    <t>La institución educativa realiza seguimiento periódico de la implementación del Sistema Institucional de Evaluación Escolar (SIEE) en cuanto a su aplicación por parte de los diferentes actores, para realizar los ajustes pertinentes.</t>
  </si>
  <si>
    <t>Prácticas Pedagógicas</t>
  </si>
  <si>
    <t>Opciones didácticas para las áreas, asignaturas y proyectos transversales</t>
  </si>
  <si>
    <t>La institución educativa dentro de su proyecto educativo institucional no define las diversas opciones didácticas que emplean sus docentes para  determinar si puede implementarlas en su enfoque metodológico.</t>
  </si>
  <si>
    <t>La institución educativa dentro de su proyecto educativo institucional define ampliamente las diversas opciones didácticas que emplean sus docentes para  determinar si puede implementarlas en su enfoque metodológico acorde con las necesidades de la población escolar.</t>
  </si>
  <si>
    <t xml:space="preserve">Se generan espacios de diálogo y reflexión permanente, relacionados a las diversas opciones didácticas que pueden implementar los docentes.
</t>
  </si>
  <si>
    <t xml:space="preserve">La institución evalúa periódicamente la coherencia y la articulación de las opciones didácticas que utiliza en función del enfoque metodológico, además esta información es usada como base para la elaboración de estrategias de mejoramiento
</t>
  </si>
  <si>
    <t>Estrategias para las tareas escolares</t>
  </si>
  <si>
    <t>La institución educativa, dentro de su proyecto educativo institucional, no define una política clara sobre la intencionalidad de las tareas escolares y las posibles estrategias para su correspondiente aplicación.</t>
  </si>
  <si>
    <t>La institución educativa, dentro de su proyecto educativo institucional, cuenta con una política clara sobre la intencionalidad de las tareas escolares para todos los grados, niveles o áreas, permitiendo el afianzamiento de los aprendizajes</t>
  </si>
  <si>
    <t xml:space="preserve">La institución educativa da a conocer a todos los actores de la comunidad educativa su  política  sobre la intencionalidad de las tareas escolares, aplicada por todos los docentes de la institución y permitiendo que sea conocida y comprendida por los estudiantes y sus familias.
</t>
  </si>
  <si>
    <t>La institución revisa y evalúa periódicamente  (cierre de periodo académico)  el impacto de las tareas escolares en los aprendizajes de los estudiantes y  realiza los ajustes pertinentes que tengan lugar.</t>
  </si>
  <si>
    <t>Uso articulado de los recursos para el aprendizaje</t>
  </si>
  <si>
    <t>La institución educativa no establece una política sobre el uso de los recursos para el aprendizaje que está articulada a su propuesta pedagógica, reflejada en su PEI, la cual debe aplicarse  en todas las sedes, niveles y grados.</t>
  </si>
  <si>
    <t xml:space="preserve">La institución educativa cuenta con una política sobre el uso de los recursos para el aprendizaje que está articulada a su propuesta pedagógica, reflejada en su PEI, además se aplica en todas las sedes, niveles y grados.
</t>
  </si>
  <si>
    <t xml:space="preserve">La institución educativa efectúa procesos de socialización de su  política sobre el uso de los recursos para el aprendizaje, permitiendo que sea conocida por la comunidad educativa en general. 
</t>
  </si>
  <si>
    <t>La institución revisa y evalúa periódicamente (anual) la articulación entre la política sobre el uso de los recursos para el aprendizaje y su propuesta pedagógica, y realiza ajustes que considere pertinentes.</t>
  </si>
  <si>
    <t>Uso de los tiempos para el aprendizaje</t>
  </si>
  <si>
    <t xml:space="preserve">La institución educativa no establece procesos y estrategias adecuadas para el uso apropiado de los tiempos destinados a los aprendizajes,la organización y división del tiempo no están articulados con las diferentes actividades pedagógicas
</t>
  </si>
  <si>
    <t xml:space="preserve">La institución educativa cuenta con una política clara sobre el uso apropiado de los tiempos destinados a los aprendizajes, aplicada en todas sus sedes, niveles y grados.
</t>
  </si>
  <si>
    <t>La institución educativa divulga y socializa con los todos estamentos de la comunidad educativa la política sobre el uso apropiado de los tiempos destinados a los aprendizajes, la cual es implementada de manera flexible de acuerdo con las características y necesidades de los estudiantes y de la comunidad educativa en general</t>
  </si>
  <si>
    <t>La institución educativa revisa y evalúa periódicamente (semestral) el uso de los tiempos destinados a los aprendizajes, y realiza los ajustes pertinentes para que éstos sean aprovechados apropiadamente</t>
  </si>
  <si>
    <t>Gestión de Aula</t>
  </si>
  <si>
    <t>Planeación de clases</t>
  </si>
  <si>
    <t xml:space="preserve">La institución educativa, dentro de su proyecto educativo Institucional, no establece criterios definidos para planeación de clases, que evidencien sistemas didácticos accesibles a todo el estudiantado, que minimizan barreras al aprendizaje y están relacionados con el diseño curricular y el enfoque metodológico. </t>
  </si>
  <si>
    <t>La institución educativa, dentro de su proyecto educativo Institucional, cuenta con criterios definidos para planeación de clases, estableciendo sistemas didácticos accesibles a todo el estudiantado, que minimizan barreras al aprendizaje y están relacionados con el diseño curricular y el enfoque metodológico.</t>
  </si>
  <si>
    <t xml:space="preserve">La institución educativa genera espacios de diálogo y reflexión permanente entre los docentes y directivos docentes con relación a los criterios de planeación de clases y si estos responden a las necesidades de la población
</t>
  </si>
  <si>
    <t xml:space="preserve">La institución revisa y evalúa periódicamente (anual) su estrategia de planeación de clases, y utiliza los resultados para implementar medidas de ajuste y mejoramiento que contribuyan a la consolidación de los procesos institucionales </t>
  </si>
  <si>
    <t>Evaluación en el aula</t>
  </si>
  <si>
    <t>La institución se encuentra en el proceso de formulación del Sistema Institucional de Evaluación Escolar, o el sistema implementado debe ser modificado a la luz del de diversos factores del decreto 1290.</t>
  </si>
  <si>
    <t>La institución ha formulado un Sistema Institucional de Evaluación Escolar a la luz del de diversos factores del decreto 1290 y que responde a las condiciones y necesidades de la comunidad educativa.</t>
  </si>
  <si>
    <t>El Sistema Institucional de Evaluación Escolar es socializado ante la comunidad educativa, generando espacios de reflexión y análisis.</t>
  </si>
  <si>
    <t>La institución hace seguimiento y  cuenta con un  sistema de recolección de información. Además, evalúa periódicamente (anualmente) este sistema y lo ajusta de acuerdo con las necesidades de la diversidad de los estudiantes.</t>
  </si>
  <si>
    <t>Seguimiento Académico</t>
  </si>
  <si>
    <t>Seguimiento a los resultados académicos</t>
  </si>
  <si>
    <t>La institución educativa no cuenta con estrategias en el Sistema Institucional de Evaluación Escolar que permitan realizar el proceso de  seguimiento periódico y sistemático al desempeño académico de los estudiantes, que determinen indicadores y mecanismos claros de retroalimentación para estudiantes, padres de familia y prácticas docentes.</t>
  </si>
  <si>
    <t>La institución educativa  cuenta con estrategias en el Sistema Institucional de Evaluación Escolarque permitan realizar el proceso de  seguimiento periódico y sistemático al desempeño académico de los estudiantes, que determinen indicadores y mecanismos claros de retroalimentación para estudiantes, padres de familia y prácticas docentes.</t>
  </si>
  <si>
    <t xml:space="preserve">La institución educativa da a conocer a todos los estamentos de la comunidad educativa sus estrategias establecidas para el seguimiento periódico y sistemático al desempeño académico de los estudiantes, permitiendo asi, que sea conocida y comprendida por los estudiantes y sus familias.
</t>
  </si>
  <si>
    <t>La institución revisa y  evalúa periódicamente su sistema de seguimiento académico y realiza los ajustes correspondientes, con el propósito de mejorarlo.</t>
  </si>
  <si>
    <t>Uso pedagógico de las evaluaciones externas</t>
  </si>
  <si>
    <t>La institución educativa no evidencia procesos claros de sistematización y análisis de los resultados de los estudiantes en las evaluaciones externas (pruebas SABER y exámenes de Estado) que permita movilizar acciones para fortalecer los aprendizajes de los estudiantes.</t>
  </si>
  <si>
    <t>La institución educativa cuenta con procesos claros de sistematización y análisis de los resultados de los estudiantes en las evaluaciones externas (pruebas SABER y exámenes de Estado) que permitan identificar acciones para el mejoramiento de las prácticas de aula, así como estrategias para fortalecer los aprendizajes de los estudiantes.</t>
  </si>
  <si>
    <t xml:space="preserve">La institución educativa realiza procesos de divulgación de las conclusiones de los análisis de los resultados de los estudiantes en las evaluaciones externas (pruebas SABER y exámenes de Estado), con todos los estamentos de la comunidad educativa, en el marco del Plan de Mejoramiento Institucional.
</t>
  </si>
  <si>
    <t>La institución educativa hace seguimiento y evaluación a la incidencia de los resultados de las evaluaciones externas en las prácticas de aula y realiza acciones correctivas para su ajuste, las cuales son establecidas en el plan de mejoramiento.</t>
  </si>
  <si>
    <t>Seguimiento a la asistencia</t>
  </si>
  <si>
    <t>La institución educativa no cuenta con una política institucional  definida de control, análisis y tratamiento del ausentismo, así como de instrumentos de recolección de información de la misma.</t>
  </si>
  <si>
    <t>La institución educativa establece su política institucional de control, análisis y tratamiento del ausentismo, haciendo uso de las diferentes herramientas de recolección de información, que den razón a los criterios establecidos en la misma.</t>
  </si>
  <si>
    <t>La institución educativa realiza procesos de socialización de su  política institucional de control, análisis y tratamiento del ausentismo, posibilitando la participación activa de padres, docentes y estudiantes.</t>
  </si>
  <si>
    <t>La institución revisa y evalúa periódicamente (semestralmente) su política de control y tratamiento del ausentismo en función de los resultados de la misma, e implementa los ajustes pertinentes.</t>
  </si>
  <si>
    <t>Actividades de recuperación</t>
  </si>
  <si>
    <t xml:space="preserve">La institución educativa no establece estrategias y actividades articuladas (grados, áreas y sedes) de recuperación de los estudiantes en el Sistema Institucional de Evaluación escolar SIEE, que garanticen el mejoramiento de los resultados de los mismos.
</t>
  </si>
  <si>
    <t xml:space="preserve">La institución educativa cuenta con estrategias y actividades articuladas (grados, áreas y sedes) de recuperación de los estudiantes  en el  Sistema Institucional de Evaluación escolar SIEE y su aplicación tiene como finalidad ofrecer un apoyo real al desarrollo de las competencias básicas de los estudiantes y al mejoramiento de sus resultados.
</t>
  </si>
  <si>
    <t>La institución educativa genera espacios de diálogo y reflexión permanente con todos los estamentos de la comunidad educativa, con relación a las estrategias y actividades de recuperación de los estudiantes , para determinar si dan respuestas a las necesidades de la población.</t>
  </si>
  <si>
    <t>La institución revisa y evalúa periódicamente (al cierre de cada periodo académico) los efectos de las actividades de recuperación y sus mecanismos de implementación, y realiza los ajustes pertinentes, con el fin de mejorar los resultados de los estudiantes.</t>
  </si>
  <si>
    <t>Apoyo pedagógico para estudiantes con dificultades de aprendizaje</t>
  </si>
  <si>
    <t>La institución educativa no ha  formulado un programa/proyecto de apoyo pedagógico para los casos de bajo rendimiento y problemas de aprendizaje de los estudiantes, o de la población en condición de discapacidad.</t>
  </si>
  <si>
    <t>La institución educativa establece programa de apoyo pedagógico para los casos de bajo rendimiento  y problemas de aprendizaje de los estudiantes, tendientes a mejorar los resultados de los estudiantes y garantizar su permanencia en el sistema educativo.</t>
  </si>
  <si>
    <t xml:space="preserve">Se divulga el programa de apoyo pedagógico para los casos de bajo rendimiento  y problemas de aprendizaje de los estudiantes, con todos los estamentos de la comunidad educativa para su posterior apropiación </t>
  </si>
  <si>
    <t>La institución educativa revisa y evalúa (anual) los resultados de los programas de apoyo pedagógico que realiza e implementa acciones correctivas, tendientes a mejorar los resultados de los estudiantes.</t>
  </si>
  <si>
    <t>Seguimiento a los egresados</t>
  </si>
  <si>
    <t>La institución educativa no establece un plan claro para realizar el seguimiento a sus egresados, o realiza contactos esporádicos con los mismos, sin realizar procesos de sistematización.</t>
  </si>
  <si>
    <t>La institución educativa cuenta con un plan para realizar el seguimiento a sus egresados de manera regular y sistemática, que además sirva como insumo para aportar al mejoramiento institucional. .Además cuenta con una base de datos que le permite tener información sobre su destino (estudios postsecundarios y/o vinculación al mercado laboral)</t>
  </si>
  <si>
    <t>La institución educativa socializa por medio de los diferentes medios de comunicación, las estrategias de seguimiento a egresados, que entre otras acciones  le permite tener información sobre su destino (estudios postsecundarios y/o vinculación al mercado laboral)</t>
  </si>
  <si>
    <t>La institución revisa y evalúa periódicamente(anual) su plan de seguimiento a egresados y la información que éste arroja para adecuar y mejorar la pertinencia de sus acciones, así como su capacidad de respuesta ante las necesidades y expectativas del estudiantado y su entorno.</t>
  </si>
  <si>
    <t xml:space="preserve">AUTOEVALUACIÓN INSTITUCIONAL G. COMUNITARIA </t>
  </si>
  <si>
    <t>COMUNITARIA</t>
  </si>
  <si>
    <t>Accesibilidad</t>
  </si>
  <si>
    <t>Necesidades y expectativas de los estudiantes</t>
  </si>
  <si>
    <t>La institución educativa no ha establecido estrategias (documento de caracterización) mediante las cuales se pueda reconoce las necesidades, expectativas y posibilidades (proyecto de vida) de la comunidad y el territorio lo que dificulta establecer el alcance del horizonte institucional.</t>
  </si>
  <si>
    <t>La institución educativa ha establecido estrategias (documento de caracterización) mediante las cuales se reconoce las necesidades, expectativas y posibilidades (proyecto de vida) de la comunidad y el territorio lo que permite establecer el alcance del horizonte institucional y los ajustes al mismo.</t>
  </si>
  <si>
    <t xml:space="preserve">Se generan espacios de reflexión con la comunidad educativa en torno al reconocimiento de las necesidades, expectativas, interés y posibilidades de la comunidad y como la propuesta educativa institucional da respuesta a ellas.
</t>
  </si>
  <si>
    <t>La institución educativa realiza revisión anual de la política aplicada , lo que permite realizar ajustes y reorientar los diferentes aspectos de la misma.</t>
  </si>
  <si>
    <t>Proyección a la comunidad</t>
  </si>
  <si>
    <t>Escuela de padres</t>
  </si>
  <si>
    <t>La institución educativa ofrece a los padres de familia talleres y charlas sobre diversos temas, aunque sin una programación clara.</t>
  </si>
  <si>
    <t xml:space="preserve">La institución educativa genera un plan de escuela de padres organizado a lo largo del año relacionado a las necesidades propias de cada uno de los niveles y grados, 
 </t>
  </si>
  <si>
    <t xml:space="preserve">Se generan espacios (estrategias de comunicación) de divulgación relacionados a las escuelas de padre con la comunidad educativa
</t>
  </si>
  <si>
    <t xml:space="preserve">El plan de la escuela de padres se evalúan de forma regular (anual), generando acciones que den respuesta a las necesidades de la comunidad educativa
 </t>
  </si>
  <si>
    <t>Servicio social estudiantil</t>
  </si>
  <si>
    <t>El servicio social obligatorio de los estudiantes es un requisito, pero se encuentra desarticulado de la institución y su entorno.</t>
  </si>
  <si>
    <t>La institución educativa cuenta con el programa de servicio social estudiantil que responde a las necesidades de la comunidad y éstos, a su vez, son pertinentes para la actividad institucional.</t>
  </si>
  <si>
    <t xml:space="preserve">La comunidad educativa tiene conocimiento de la (s) estrategia (s) implementadas a través del servicio social estudiantil </t>
  </si>
  <si>
    <t>El impacto del servicio social estudiantil es evaluado (anualmente) por la institución y se tienen en cuenta tanto las necesidades y expectativas de la comunidad como su satisfacción con estos programas.</t>
  </si>
  <si>
    <t xml:space="preserve">Participación </t>
  </si>
  <si>
    <t>Participación de la comunidad educativa</t>
  </si>
  <si>
    <t xml:space="preserve">La institución educativa solo cuenta con algunos mecanismos y/o  estrategias para estimular la participación de algunos de los actores de la comunidad educativa.
</t>
  </si>
  <si>
    <t xml:space="preserve">La institución educativa cuenta con mecanismos y estrategias de participación en concordancia con el PEI mediante las cuales participan los diferentes actores de la comunidad educativa.
</t>
  </si>
  <si>
    <t>La institución educativa realiza divulgación y promoción de los diferentes mecanismos de participación, con la comunidad educativa.</t>
  </si>
  <si>
    <t>La institución educativa realiza seguimiento (anual) a los programas y escenarios de participación de los diferentes actores de la comunidad, lo que permite realizar ajustes y reorientar los diferentes aspectos de la misma.</t>
  </si>
  <si>
    <t>AUTOEVALUACIÓN INSTITUCIONAL G. ADMINISTRATIVA</t>
  </si>
  <si>
    <t>ADMINISTRATIVA Y FINANCIERA</t>
  </si>
  <si>
    <t>Apoyo a la gestión académica</t>
  </si>
  <si>
    <t>Archivo académico - administrativo</t>
  </si>
  <si>
    <t>La institución educativa no cuenta con un sistema de archivo organizado donde se integre la información histórica de los estudiantes de todas las sedes.</t>
  </si>
  <si>
    <t>La institución educativa implementa un sistema de archivo organizado donde se integra la información histórica de los estudiantes de todas las sedes, así como la expedición de constancias y certificados de manera ágil, confiable y oportuna.</t>
  </si>
  <si>
    <t>La institución educativa  da a conocer a toda la comunidad educativa en qué consiste su sistema de archivo que le permite disponer de la información de los estudiantes.</t>
  </si>
  <si>
    <t>La institución revisa periódicamente por medio de herramientas de seguimiento, la calidad y disponibilidad del archivo académico y realiza ajustes y mejoras al mismo.</t>
  </si>
  <si>
    <t xml:space="preserve">
Sistema de información asociado al proceso académico de la institución  </t>
  </si>
  <si>
    <t xml:space="preserve">
La institución educativa no hace uso de diversos informes estadisticos que pueden facilitar la toma de decisiones en los ajustes de la estrategia metodológica.</t>
  </si>
  <si>
    <t>La institución educativa hace uso de diversos informes estadísticos que pueden facilitar la toma de decisiones en los ajustes de la estrategia metodológica.</t>
  </si>
  <si>
    <t xml:space="preserve">La institución educativa realiza procesos de  divulgación  de estrategias de mejoramiento en el componente académico con la comunidad educativa sustentada en informes estadísticos  </t>
  </si>
  <si>
    <t>La institución educativa revisa y evalúa periódicamente la pertinencia en los informes estadísticos generados como apoyo al proceso académico generando los ajustes necesarios.</t>
  </si>
  <si>
    <t>Administración de la planta física y de los recursos</t>
  </si>
  <si>
    <t>Programas para el mantenimiento, adecuación y embellecimiento de la planta física</t>
  </si>
  <si>
    <t>La institución educativa realiza actividades aisladas y ocasionales de adecuación, mantenimiento accesibilidad y embellecimiento de su planta física, pero no recibe el apoyo necesario por parte de la comunidad educativa.</t>
  </si>
  <si>
    <t>La institución educativa cuenta con un programa de adecuación, accesibilidad y embellecimiento de su planta física, y éste cuenta con la ayuda de la comunidad educativa.</t>
  </si>
  <si>
    <t>El programa de mantenimiento, adecuación, accesibilidad y embellecimiento de la planta física se socializa durante el primer mes del año escolar al gobierno escolar.</t>
  </si>
  <si>
    <t>La institución revisa y evalúa periódicamente su programa de adecuación, accesibilidad y embellecimiento de su planta física y los resultados propician acciones de mejoramiento.</t>
  </si>
  <si>
    <t>Adquisición y mantenimiento de equipos y recursos para el aprendizaje</t>
  </si>
  <si>
    <t>La institución educativa no establece un proyecto anual  de adquisición y mantenimiento preventivo y correctivo de los equipos y recursos para el aprendizaje  a partir de las necesidades expresadas por la comunidad educativa</t>
  </si>
  <si>
    <t>La institución educativa establece un proyecto anual  de adquisición y mantenimiento preventivo y correctivo de los equipos y recursos para el aprendizaje  a partir de las necesidades expresadas por la comunidad educativa</t>
  </si>
  <si>
    <t>La institución educativa realiza proceso de socialización del programa de mantenimiento preventivo y correctivo de los equipos y recursos para el aprendizaje, con los estamentos de la comunidad educativa, para verificar su cumplimiento.</t>
  </si>
  <si>
    <t>La institución educativa revisa y evalúa periódicamente su programa de mantenimiento preventivo y correctivo de los equipos y recursos para el aprendizaje, y realiza ajustes al mismo.</t>
  </si>
  <si>
    <t>Talento humano</t>
  </si>
  <si>
    <t>Asignación académica (Perfiles)</t>
  </si>
  <si>
    <t>En la institución educativa se realiza la asignación académica sin contemplar las necesidades institucionales en relación al plan de estudios y la Resolución 15683 de 2016 (Manual de funciones).</t>
  </si>
  <si>
    <t>En la institución educativa se realiza la asignación académica atendiendo las necesidades institucionales en relación al plan de estudios y la Resolución 15683 de 2016 (Manual de funciones).</t>
  </si>
  <si>
    <t>El rector socializa ante los órganos del gobierno escolar (consejo directivo, consejo académico) la asignación académica. .</t>
  </si>
  <si>
    <t>El rector revisa los perfiles de los docentes acorde con las necesidades institucionales  estableciendo los ajustes necesarios en su plan de mejoramiento.</t>
  </si>
  <si>
    <t>Inducción</t>
  </si>
  <si>
    <t>La institución educativa realiza algunas actividades  de inducción con los docentes, directivos docentes  y administrativos nuevos, pero éstas no son sistemáticas y obedecen a iniciativas individuales,de áreas o de sedes.</t>
  </si>
  <si>
    <t>La institución educativa cuenta con una estrategia organizada de inducción de docentes y administrativos nuevos, resaltando aspectos generales de diferentes documentos ( PEI, SIEE, Manual de convivencia entre otros) así como las rutas de los procesos asociados.</t>
  </si>
  <si>
    <t>La institución educativa aplica la estrategia de inducción a funcionarios empleando diversos mecanismos que le permitan reconocer fácilmente la organización institucional. Además, realiza la reinducción del personal antiguo en lo relacionado con aspectos institucionales, pedagógicos y disciplinares.</t>
  </si>
  <si>
    <t>La institución educativa revisa y evalúa periódicamente su estrategia de inducción y reinducción del personal, y realiza los ajustes pertinentes.</t>
  </si>
  <si>
    <t>Formación y capacitación</t>
  </si>
  <si>
    <t>La institución educativa no posee un plan de capacitación interna relacionado a la generación de redes de docentes o estrategias similares.</t>
  </si>
  <si>
    <t>La institución educativa integra un plan de capacitación interna relacionado a la generación de redes de docentes o estrategias similares.</t>
  </si>
  <si>
    <t xml:space="preserve">La institución educativa genera procesos de socialización con los docentes y directivos docentes del plan institucional de capacitación </t>
  </si>
  <si>
    <t>La institución educativa revisa y evalúa continuamente (anual) su plan institucional de capacitación en relación con los procesos de formación adelantados ´por los docentes y directivos docentes y las oportunidades de mejora de los procesos de enseñanza y aprendizaje.</t>
  </si>
  <si>
    <t>Evaluación del desempeño</t>
  </si>
  <si>
    <t>La institución educativa realiza evaluaciones  de desempeño de docentes, directivos y personal administrativo sin planificar las etapas del proceso</t>
  </si>
  <si>
    <t>La institución cuenta con un plan para la implementación del proceso de evaluación de desempeño para docentes, directivos y personal administrativo el cual se relaciona de forma amplia y clara en la adopción del calendario escolar.</t>
  </si>
  <si>
    <t>El proceso de evaluación de docentes, directivos y personal administrativo es socializado oportunamente, estableciendo espacios de concertación en los aspectos que así lo dispongan.</t>
  </si>
  <si>
    <t>La institución educativa revisa el proceso de evaluación de docentes, directivos y personal administrativo, así como los resultados de las acciones de mejoramiento, con el fin de ajustarlos y crear nuevos planes de incentivos, apoyo a la investigación, divulgación de buenas prácticas, etc.</t>
  </si>
  <si>
    <t>Apoyo a la investigación</t>
  </si>
  <si>
    <t>La institución educativa no cuenta o está en estado de formulación de su plan de apoyo a la investigación y seguimiento a las iniciativas de los docentes.</t>
  </si>
  <si>
    <t>La institución educativa cuenta con un plan de apoyo a la investigación y a la producción de materiales relacionados con la misma; además se han definido temas y áreas de interés en concordancia con el PEI.</t>
  </si>
  <si>
    <t>La institución educativa realiza procesos de divulgación de su política de investigación entre los miembros de la comunidad educativa.</t>
  </si>
  <si>
    <t>La institución educativa discute,perfecciona y evalúa periódicamente (semestral) sus planes de investigación y busca fuentes de financiación que permitan su realización.</t>
  </si>
  <si>
    <t>Convivencia y manejo de conflictos</t>
  </si>
  <si>
    <t>La institución educativa no genera desde el comité de convivencia institucional estrategias de prevención y promoción relacionadas a las situaciones que pueden afectar el ambiente escolar además de establecer criterios claros en su manual de convivencia para el manejo adecuado de los conflictos.</t>
  </si>
  <si>
    <t>La institución educativa genera desde el comité de convivencia institucional estrategias de prevención y promoción relacionadas a las situaciones que pueden afectar el ambiente escolar además de establecer criterios claros en su manual de convivencia para el manejo adecuado de los conflictos.</t>
  </si>
  <si>
    <t>La institución educativa da a conocer a la comunidad educativa su manual de convivencia, donde se evidencian las diferentes estrategias  para mediación y solución de conflictos y  de cómo éstos se resuelven a través del diálogo y la negociación permanente. Esto contribuye a que exista un buen clima escolar.</t>
  </si>
  <si>
    <t>La institución educativa revisa periódicamente (anual) sus estrategias de mediación de conflictos y los ajusta de acuerdo con las necesidades de la institución y realiza los ajustes que tengan lugar.</t>
  </si>
  <si>
    <t>Resultados Periodo</t>
  </si>
  <si>
    <t>Existencia</t>
  </si>
  <si>
    <t>Pertinencia</t>
  </si>
  <si>
    <t>Apropiación</t>
  </si>
  <si>
    <t>Mejora continua</t>
  </si>
  <si>
    <t>Resultado</t>
  </si>
  <si>
    <t>Resultado Periodo</t>
  </si>
  <si>
    <t>Mejora Continua</t>
  </si>
  <si>
    <t>Calificación</t>
  </si>
  <si>
    <t>AUTO-EVALUACIÓN GESTIÓN DIRECTIVA</t>
  </si>
  <si>
    <t>DIRECTIVA</t>
  </si>
  <si>
    <t>AUTO-EVALUACIÓN GESTION ACADEMICA</t>
  </si>
  <si>
    <t>ACADÉMICO</t>
  </si>
  <si>
    <t>Diseño Pedagogico</t>
  </si>
  <si>
    <t>Practicas Pedagogicas</t>
  </si>
  <si>
    <t xml:space="preserve">Gestion Aula </t>
  </si>
  <si>
    <t>Seguimiento academico</t>
  </si>
  <si>
    <t xml:space="preserve">AUTO-EVALUACIÓN GESTION COMUNITARIA </t>
  </si>
  <si>
    <t xml:space="preserve">Proyeccion a la comunidad </t>
  </si>
  <si>
    <t xml:space="preserve">AUTO-EVALUACIÓN GESTION ADMINISTRATIVA </t>
  </si>
  <si>
    <t xml:space="preserve">Apoyo a la gestion academica </t>
  </si>
  <si>
    <t>Gestion</t>
  </si>
  <si>
    <t>Directiva</t>
  </si>
  <si>
    <t>1.Proyecto Educativo Institucional PEI</t>
  </si>
  <si>
    <t>Academica</t>
  </si>
  <si>
    <t>1a. Se establece un plan de monitoreo en el PMI, mediante el cual se analiza la información proveniente de Estadística de reprobación por área y grado en cada periodo académico</t>
  </si>
  <si>
    <t>1b. Se establece un plan de monitoreo en el PMI, mediante el cual se analiza la información proveniente de Estadística de deserción por grado</t>
  </si>
  <si>
    <t>1c. Se establece un plan de monitoreo en el PMI, mediante el cual se analiza la información proveniente de SIEE</t>
  </si>
  <si>
    <t>2a. Acta (s) de Consejo directivo</t>
  </si>
  <si>
    <t>2b. Acta (s) de Consejo académico</t>
  </si>
  <si>
    <t>2c. Acta (s) de Consejo estudiantil</t>
  </si>
  <si>
    <t>2d. Acta (s) de Consejo de padres</t>
  </si>
  <si>
    <t>2e. Acta (s) de Dirección de curso</t>
  </si>
  <si>
    <t>3. Plan de acción frente a resultados de la implementación del plan de socialización. (documento o acciones que se generan  en el último trimestre del año escolar)</t>
  </si>
  <si>
    <t>1.Proyecto Educativo Institucional</t>
  </si>
  <si>
    <t>3.  Índice de Inclusión</t>
  </si>
  <si>
    <t>1 Estrategias de socialización con la comunidad educativa  del proyecto de educación inclusiva e intercultural y los resultados del índice de inclusión</t>
  </si>
  <si>
    <t xml:space="preserve">2a. Acta (s) de Consejo directivo </t>
  </si>
  <si>
    <t>3.  Aplicación del indice de Inclusión 
**Plan de acción frente a resultados de la implementación del plan de socialización. (Documento, Se genera en el último trimestre del año escolar) Consideramos pertinente esta evidencia en apropiación: Formulación del PMI en relación al análisis del índice de inclusión</t>
  </si>
  <si>
    <t>3. Vinculación al POA  de las metas de sostenibilidad del proyecto educación inclusiva e intercultural</t>
  </si>
  <si>
    <t>2. Planes de acción (documentos)</t>
  </si>
  <si>
    <t>1. Proyecto Educativo Institucional PEI, componente curricular</t>
  </si>
  <si>
    <t>2a. Reporte de análisis de Resultados pruebas internas y externas</t>
  </si>
  <si>
    <t>2b. Reporte de análisis de Resultados de autoevaluaciones</t>
  </si>
  <si>
    <t>2c. Reporte de análisis de estadísticas de reprobación y deserción</t>
  </si>
  <si>
    <t>2d. Reporte de análisis de Seguimiento a egresados</t>
  </si>
  <si>
    <t>2e. Reporte de análisis de resultados de evaluación de docentes y administrativos</t>
  </si>
  <si>
    <t>2a. Actas de socialización de Consejo académico</t>
  </si>
  <si>
    <t>2b. Actas de socialización de Consejo estudiantil</t>
  </si>
  <si>
    <t>2c. Actas de socialización de Consejo de padres</t>
  </si>
  <si>
    <t>2d. Actas de socialización de Consejo directivo</t>
  </si>
  <si>
    <t>1. Plan de socialización de los resultados de la autoevaluación con la comunidad educativa (documento y/o estrategias, se generan al inicio del año escolar)</t>
  </si>
  <si>
    <t>2.Actas de reuniones del consejo ácademico.</t>
  </si>
  <si>
    <t>3.Resolución de adopción del calendario escolar</t>
  </si>
  <si>
    <t>1. Actas de reunión de la comisión.</t>
  </si>
  <si>
    <t>2. Seguimiento al Plan de acompañamiento a estudiantes con bajo desempeño académico (documento/coordinación)</t>
  </si>
  <si>
    <t>2.  Actas de conformación consejo de padres</t>
  </si>
  <si>
    <t>3. Actas de reunión (ordinaria/extraordinaria)</t>
  </si>
  <si>
    <t>1. Actas de reunión (ordinaria/extraordinaria)</t>
  </si>
  <si>
    <t>RUTA DE MEJORAMIENTO-AUTOEVALUACIÓN INSTITUCIONAL G. DIRECTIVA</t>
  </si>
  <si>
    <t>Proyecto educativo institucional PEI</t>
  </si>
  <si>
    <t>Proyecto Educativo Institucional PEI</t>
  </si>
  <si>
    <t xml:space="preserve">Plan de socialización del horizonte institucional con la comunidad educativa (documento o acciones que se generan al inicio del año escolar) </t>
  </si>
  <si>
    <t>Plan de monitoreo al horizonte institucional (acciones de monitoreo del componente reflejados en el PMI )</t>
  </si>
  <si>
    <t>Caracterización (Documento)</t>
  </si>
  <si>
    <t>Caracterización (Documento actualizado vigencia anterior)</t>
  </si>
  <si>
    <t>Acta Consejo directivo</t>
  </si>
  <si>
    <t>Instrumentos asociados al monitoreo</t>
  </si>
  <si>
    <t xml:space="preserve">No hay soporte </t>
  </si>
  <si>
    <t>Acta Consejo académico</t>
  </si>
  <si>
    <t>Análisis de los instrumentos aplicados</t>
  </si>
  <si>
    <t>Acta Consejo estudiantil</t>
  </si>
  <si>
    <t>Plan de acción - Incorporacíon al POA</t>
  </si>
  <si>
    <t>Acta Consejo de padres</t>
  </si>
  <si>
    <t>Acta Dirección de curso</t>
  </si>
  <si>
    <t>Plan de acción frente a resultados de la implementación del plan de socialización. (documento o acciones que se generan  en el último trimestre del año escolar)</t>
  </si>
  <si>
    <t xml:space="preserve">Proyecto Educativo Institucional PEI </t>
  </si>
  <si>
    <t>Caracterización (Documento actualizado con respecto a la autoevaluación institucional del año anterior)</t>
  </si>
  <si>
    <t>Estrategias de socialización con la comunidad educativa  del proyecto de educación inclusiva e intercultural y los resultados del índice de inclusión</t>
  </si>
  <si>
    <t>Análisis y socialización del índice de inclusión (cuyos resultados evidencien el mejoramiento, rango próximo al máximo)</t>
  </si>
  <si>
    <t>Proyecto de educación inclusiva e intercultural</t>
  </si>
  <si>
    <t xml:space="preserve">Formulación del PMI con relación al análisis del indice de inclusión </t>
  </si>
  <si>
    <t>Índice de Inclusión</t>
  </si>
  <si>
    <t>Documento de análisis del índice de Inclusión</t>
  </si>
  <si>
    <t xml:space="preserve">Vinculación al POA  de las metas de sostenibilidad del proyecto educación inclusiva e intercultural </t>
  </si>
  <si>
    <t xml:space="preserve"> Aplicación del indice de Inclusión 
**Plan de acción frente a resultados de la implementación del plan de socialización. (Documento, Se genera en el último trimestre del año escolar) Consideramos pertinente esta evidencia en apropiación: Formulación del PMI en relación al análisis del índice de inclusión</t>
  </si>
  <si>
    <t>Proyecto Educativo Institucional</t>
  </si>
  <si>
    <t>instrumentos asociados al monitoreo</t>
  </si>
  <si>
    <t xml:space="preserve">Planes de acción (documentos) </t>
  </si>
  <si>
    <t>Documento actualizado con respecto a la autoevaluación institucional del año anterior)</t>
  </si>
  <si>
    <t>PEI</t>
  </si>
  <si>
    <t>Socialización de planes de acción vinculados a la gestión académica (acta)</t>
  </si>
  <si>
    <t xml:space="preserve">Planes de acción vinculados a la gestión académica </t>
  </si>
  <si>
    <t>Socialización Planes de estudios por áreas (actas de reunión de área/consejo académico)</t>
  </si>
  <si>
    <t>Planes de estudios por áreas</t>
  </si>
  <si>
    <t>Socialización Proyectos Transversales (acta de consejo académico, acta de reunión de área, acta de dirección de curso)</t>
  </si>
  <si>
    <t>Proyectos Transversales</t>
  </si>
  <si>
    <t>Plan de acción (trayectorias educativas ,proyectos de articulación con la media, tránsito armónico)</t>
  </si>
  <si>
    <t>Proyecto Educativo Institucional PEIcomponente curricular</t>
  </si>
  <si>
    <t>Actas de consejo académico</t>
  </si>
  <si>
    <t>Instrumentos de monitoreo al PMI (semestral)</t>
  </si>
  <si>
    <t>Planes de Mejoramiento</t>
  </si>
  <si>
    <t>Analisis de resultados pruebas internas y externas</t>
  </si>
  <si>
    <t>Analisis de resultados de autoevaluaciones</t>
  </si>
  <si>
    <t>Analisis estadísticas de reprobación y deserción</t>
  </si>
  <si>
    <t>Analisis Seguimiento a egresados</t>
  </si>
  <si>
    <t>Analisis resultados de evaluación de docentes y administrativos</t>
  </si>
  <si>
    <t>Evaluación anual</t>
  </si>
  <si>
    <t>Instrumentos de monitoreo al PMI/POA (semestral)</t>
  </si>
  <si>
    <t>PMI/POA (Proyectado al año en curso)</t>
  </si>
  <si>
    <t>Autoevaluación</t>
  </si>
  <si>
    <t>1. Resolución de adopción del calendario escolar</t>
  </si>
  <si>
    <t>1. Plan de acción del consejo directivo.</t>
  </si>
  <si>
    <t>2. Resolución de adopción del calendario escolar</t>
  </si>
  <si>
    <t>2. Acta de conformación del consejo directivo</t>
  </si>
  <si>
    <t>2. Actas de reuniones del consejo directivo.</t>
  </si>
  <si>
    <t>2. Monitoreo al Plan de acción. (Indicadores del PMI)</t>
  </si>
  <si>
    <t>3. Actas de reuniones del consejo directivo.</t>
  </si>
  <si>
    <t>3. Actas de elección de los representantes de los diversos estamentos del gobierno escolar.</t>
  </si>
  <si>
    <t xml:space="preserve">3. Resoluciones Rectorales  </t>
  </si>
  <si>
    <t xml:space="preserve">3. Análisis y resultados  </t>
  </si>
  <si>
    <t>4. Publicación de decisiones a la comunidad Educativa</t>
  </si>
  <si>
    <t>1. Actas de consejo academico.</t>
  </si>
  <si>
    <t>1. Plan de acompañamiento a la gestión académica (Acciones de monitoreo reflejadas en el PMI)</t>
  </si>
  <si>
    <t>2. Actas de reuniones del consejo ácademico</t>
  </si>
  <si>
    <t>2. Actas de reuniones de área.</t>
  </si>
  <si>
    <t>2. POA</t>
  </si>
  <si>
    <t>2. Actas de reunión de comisión y evaluación</t>
  </si>
  <si>
    <t>2. Plan de acompañamiento a estudiantes con bajo desempeño académico (documento- evidencias/coordinación)</t>
  </si>
  <si>
    <t xml:space="preserve">Actas de reunión de comité de convivencia. </t>
  </si>
  <si>
    <t>1. Actas de reunión del comité de convivencia.</t>
  </si>
  <si>
    <t>2. Plan de fortalecimiento del ambiente escolar (documento/coordinación).</t>
  </si>
  <si>
    <t>2. Seguimiento al Plan de fortalecimiento al ambiente escolar (documento/coordinación)</t>
  </si>
  <si>
    <t xml:space="preserve">1. Actas de reunión segun cronograma institucional </t>
  </si>
  <si>
    <t>1. Registro de elección y conformación del consejo estudiantil.</t>
  </si>
  <si>
    <t>2. Acta de conformación del consejo estudiantil</t>
  </si>
  <si>
    <t>2. Actas de reunión del consejo estudiantil.</t>
  </si>
  <si>
    <t>3. Actas de reunión segun cronograma institucional</t>
  </si>
  <si>
    <t>3. Cronograma anual de reuniones del comité</t>
  </si>
  <si>
    <t>1. Proyectos (documento/personero-gobierno escolar)</t>
  </si>
  <si>
    <t xml:space="preserve">1 Formato de segumiento (Acciones de monitoreo reflejadas en el PMI) </t>
  </si>
  <si>
    <t>2. Acta de  elección del personero</t>
  </si>
  <si>
    <t>2. Acompañamiento a proyectos realizados (documento/personero-gobierno escolar)</t>
  </si>
  <si>
    <t>1. Plan de mejora (documento/ consejo de padres</t>
  </si>
  <si>
    <t>1. Proyecto Educativo Institucional, Plan de política de comunicación (Correos institucionales, Circulares a padres de familia, Formatos de citaciones Cuentas de redes sociales, Página web, entre otras)</t>
  </si>
  <si>
    <t>1. Política de comunicación (documento</t>
  </si>
  <si>
    <t>1. Monitoreo de la política de comunicación (Acciones de monitoreo reflejadas en el PMI)</t>
  </si>
  <si>
    <t>1. Proyecto Educativo Institucional - PEI</t>
  </si>
  <si>
    <t>1. Plan de estímulos</t>
  </si>
  <si>
    <t>1. Monitoreo al plan de estímulos (Acciones de monitoreo reflejadas en el PMI)</t>
  </si>
  <si>
    <t>2. Socialización plan de estimulos</t>
  </si>
  <si>
    <t>1. Informe de buenas prácticas institucionales (documento)</t>
  </si>
  <si>
    <t>2. Evidencia de participación en diversos escenarios locales, municipales o nacionales.</t>
  </si>
  <si>
    <t>1. Proyecto Educativo Institucional (Politica de fortalecimiento del ambiente escolar)</t>
  </si>
  <si>
    <t>1. Política de comunicación (documento - evidencias de estrategias implementadas)</t>
  </si>
  <si>
    <t>1. Monitoreo de la política de comunicación (Acciones de monitoreo reflejadas en el PMI</t>
  </si>
  <si>
    <t>1. Actas Reuniones de Rectoría con secretaría de Educación</t>
  </si>
  <si>
    <t>1. Instrumentos de monitoreo PMI/POA</t>
  </si>
  <si>
    <t>2. Informes solicitados desde la secretaría de Educación</t>
  </si>
  <si>
    <t>2. Informes solicitados desde la secretaría de Educación.</t>
  </si>
  <si>
    <t>3. Actas de socialización a la comunidad educativa</t>
  </si>
  <si>
    <t xml:space="preserve">1. Documentos de alianzas o convenios interadministrativos entre la SEM y diversas instituciones (Cámara de Comercio, Tiempo de Juego, SEM, Red Papaz, Programas externos, Cafam, Compensar, PTA, Cámara de Comercio, SENA, IMRDS, secretaría de Salud, secretaría de Desarrollo Social, entre otras.) </t>
  </si>
  <si>
    <t xml:space="preserve">1. Plan de acción de las alizanzas acordadas </t>
  </si>
  <si>
    <t>1. Plan de monitoreo a las acciones adelantas (PMI/POA)</t>
  </si>
  <si>
    <t>2. Socialización de las alianzas a los diversos actores institucionales</t>
  </si>
  <si>
    <t>1.Certificaciones de donaciones</t>
  </si>
  <si>
    <t xml:space="preserve">1. Documento que da cuenta del tipo de alianza </t>
  </si>
  <si>
    <t>1. Actas de socialización con las diferentes instancias del gobierno escolar</t>
  </si>
  <si>
    <t>1. Monitoreo de las alianzas (Acciones de monitoreo reflejadas en el PMI)</t>
  </si>
  <si>
    <t xml:space="preserve">2.Reuniones para alianzas con el sector productivo </t>
  </si>
  <si>
    <t>3.Visitas, talleres o espacios recreativos</t>
  </si>
  <si>
    <t xml:space="preserve">RUTA DE MEJORAMIENTO-AUTOEVALUACIÓN INSTITUCIONAL G. ACADEMICA </t>
  </si>
  <si>
    <t>1. Proyecto Educativo Institucional. PEI</t>
  </si>
  <si>
    <t>1. Actas de socilización o evidencias de medios o mecanismos de difusión</t>
  </si>
  <si>
    <t>1. Instrumentos de monitoreo al plan de estudios. (acciones de monitoreo del componente reflejados en el PMI )</t>
  </si>
  <si>
    <t>2. Plan de Estudio</t>
  </si>
  <si>
    <t>1. Actas de socialización a la asamblea de docentes</t>
  </si>
  <si>
    <t>1. Herramientas de monitoreo (acciones de monitoreo del componente reflejados en el PMI )</t>
  </si>
  <si>
    <t>2. Estructura Curricular</t>
  </si>
  <si>
    <t>2. Actas de consejo académico</t>
  </si>
  <si>
    <t>2. Documento asociado al enfoque metodológico</t>
  </si>
  <si>
    <t>1. Política de dotación, uso y mantenimiento de los recursos (documento)</t>
  </si>
  <si>
    <t>1. Acta (s) Consejo Directivo de socialización de política de dotación, uso y mantenimiento de recursos.</t>
  </si>
  <si>
    <t>1. Instrumentos de monitoreo al PMI-POA</t>
  </si>
  <si>
    <t>2. Formato de registro de uso de los recursos ( uso salas especializadas)</t>
  </si>
  <si>
    <t>2. Acta (s) Consejo Academico de socialización de política de dotación, uso y mantenimiento de recursos.</t>
  </si>
  <si>
    <t>3. Acta (s) Consejo Estudiantil de socialización de política de dotación, uso y mantenimiento de recursos.</t>
  </si>
  <si>
    <t>4. Acta (s) Consejo de Padre de socialización de política de dotación, uso y mantenimiento de recursos.</t>
  </si>
  <si>
    <t>1. Acta Consejo directivo de socialización del SIEE</t>
  </si>
  <si>
    <t>1. Instrumento de monitoreo al SIEE</t>
  </si>
  <si>
    <t>2. Sistema Institucional de Evaluación Escolar. SIEE</t>
  </si>
  <si>
    <t>2. Acta Consejo academico de socialización del SIEE</t>
  </si>
  <si>
    <t>2. Estadística de reprobación</t>
  </si>
  <si>
    <t>3. Acta Consejo estudiantil de socialización del SIEE</t>
  </si>
  <si>
    <t>3. estadística de deserción vinculada al componente académico</t>
  </si>
  <si>
    <t>4. Acta Consejo de padres de socialización del SIEE</t>
  </si>
  <si>
    <t>1.Proyecto Educativo Institucional. PEI</t>
  </si>
  <si>
    <t>1. Acta de asamblea de docentes</t>
  </si>
  <si>
    <t xml:space="preserve">1. Acciones de monitoreo del componente reflejados en el PMI </t>
  </si>
  <si>
    <t>2. Mallas curriculares.</t>
  </si>
  <si>
    <t>2. Acta consejo académico</t>
  </si>
  <si>
    <t>3. Plan de estudios por área y nivel</t>
  </si>
  <si>
    <t>4. Proyectos transversales</t>
  </si>
  <si>
    <t>5. Proyectos de aula</t>
  </si>
  <si>
    <t>1. Proyecto Educativo  Institucional (COMPONENTE CURRICULAR)</t>
  </si>
  <si>
    <t>1. Plan de socialización del componente curricular con la comunidad educativa documento y/o estrategias, se generan al inicio del año escolar)</t>
  </si>
  <si>
    <t>1. Plan de monitoreo al componente curricular (acciones de monitoreo del componente reflejados en el PMI )</t>
  </si>
  <si>
    <t xml:space="preserve">2. Acta Consejo directivo </t>
  </si>
  <si>
    <t xml:space="preserve">3. Acta Consejo académico </t>
  </si>
  <si>
    <t xml:space="preserve">4. Acta Consejo estudiantil </t>
  </si>
  <si>
    <t>4. Plan de acción</t>
  </si>
  <si>
    <t xml:space="preserve">5. Acta Consejo de padres </t>
  </si>
  <si>
    <t>6. Plan de acción frente a resultados de la implementación del plan de socialización. (Documento, Se genera en el último trimestre del año escolar) (Según corresponda)</t>
  </si>
  <si>
    <t>1. Plan de socialización del componente curricular con la comunidad educativa (documento y/o estrategias, se generan al inicio del año escolar)</t>
  </si>
  <si>
    <t>1. Plan de monitoreo al componente curricular (PMI)</t>
  </si>
  <si>
    <t>2. Política de uso de recursos</t>
  </si>
  <si>
    <t xml:space="preserve">2. Acta de Consejo directivo </t>
  </si>
  <si>
    <t xml:space="preserve">3. Acta de Consejo académico </t>
  </si>
  <si>
    <t xml:space="preserve">4. Acta de Consejo estudiantil </t>
  </si>
  <si>
    <t>1. Componente curricular, estrategias metodológicas</t>
  </si>
  <si>
    <t>1. Actas de Consejo académico de socialización de estrategias metodológicas en:</t>
  </si>
  <si>
    <t>2. Actas de Reuniones de área de socialización de estrategias metodológicas en:</t>
  </si>
  <si>
    <t>3. Actas de Comisiones de evaluación de socialización de estrategias metodológicas en:</t>
  </si>
  <si>
    <t>1. Proyecto Educativo Institucional (COMPONENTE CURRICULAR)</t>
  </si>
  <si>
    <t>1. Actas de jornadas pedagógicas</t>
  </si>
  <si>
    <t>1. Acciones de monitoreo del componente reflejados en el PMI</t>
  </si>
  <si>
    <t>2. Instrumentos empleados en la estrategia</t>
  </si>
  <si>
    <t>3. Análisis de los instrumentos</t>
  </si>
  <si>
    <t>4. Documento orientador</t>
  </si>
  <si>
    <t>1. Sistema Institucional de Evaluación Escolar SIEE</t>
  </si>
  <si>
    <t>1. Plan de socialización del componente curricular  (SIEE)con la comunidad educativa (documento y/o estrategias, se generan al inicio del año escolar)</t>
  </si>
  <si>
    <t xml:space="preserve">2. Acta de consejo directivo </t>
  </si>
  <si>
    <t xml:space="preserve">3. Acta de consejo academico  </t>
  </si>
  <si>
    <t xml:space="preserve">4. Acta de consejo estudiantil  </t>
  </si>
  <si>
    <t xml:space="preserve">5. Acta de consejo de padres  </t>
  </si>
  <si>
    <t>6. Plan de acción frente a resultados de la implementación del plan de socialización. (Documento, Se genera en el último trimestre del año escolar)</t>
  </si>
  <si>
    <t xml:space="preserve">3. Acta de Consejo academico  </t>
  </si>
  <si>
    <t xml:space="preserve">4. Acta de Consejo estudiantil  </t>
  </si>
  <si>
    <t>5. Acta de Consejo Consejo de padres</t>
  </si>
  <si>
    <t>1. Proyecto Educativo Institucional (componente curricular).</t>
  </si>
  <si>
    <t>2. Sistema Institucional de Evaluación Escolar SIEE</t>
  </si>
  <si>
    <t>1. Manual de convivencia</t>
  </si>
  <si>
    <t>2. Instrumentos de seguimiento como Registro diario de asistencia en planilla de asistencia</t>
  </si>
  <si>
    <t>3. Instrumentos de seguimiento como Reportes semanales - mensuales y por período de inasistencia</t>
  </si>
  <si>
    <t xml:space="preserve">3. Acta de Consejo academico </t>
  </si>
  <si>
    <t>4. Instrumentos de seguimiento como Citación y acuerdos en casos especiales de ausentismo</t>
  </si>
  <si>
    <t>5. Instrumentos de seguimiento como Registro de llamadas a acudientes</t>
  </si>
  <si>
    <t xml:space="preserve">5.  Acta de Consejo de padres </t>
  </si>
  <si>
    <t>6. Instrumentos de seguimiento como Registro en el Simpade</t>
  </si>
  <si>
    <t>6.  Plan de acción frente a resultados de la implementación del plan de socialización. (Documento, Se genera en el último trimestre del año escolar)</t>
  </si>
  <si>
    <t>7. Instrumentos de seguimiento como Observador</t>
  </si>
  <si>
    <t xml:space="preserve">1. Plan de seguimiento a egresados </t>
  </si>
  <si>
    <t>1. Actas de consejo directivo</t>
  </si>
  <si>
    <t>1. Acciones de monitoreo a egresados</t>
  </si>
  <si>
    <t>2. Directorio de egresados de la institución</t>
  </si>
  <si>
    <t xml:space="preserve">RUTA DE MEJORAMIENTO-AUTOEVALUACIÓN INSTITUCIONAL G. COMUNITARIA </t>
  </si>
  <si>
    <t>1. plan de monitoreo al Horizonte institucional</t>
  </si>
  <si>
    <t xml:space="preserve">1. Plan de socialización de la estrategia  con la comunidad educativa (documento o acciones que se generan al inicio del año escolar) </t>
  </si>
  <si>
    <t xml:space="preserve">2. Acta consejo directivo </t>
  </si>
  <si>
    <t>4. Plan de acción - Incorporación al POA</t>
  </si>
  <si>
    <t xml:space="preserve">5. Acta de Consejo de padres </t>
  </si>
  <si>
    <t xml:space="preserve">6. Acta direccion de curso </t>
  </si>
  <si>
    <t>7. Acta Dirección de curso</t>
  </si>
  <si>
    <t>8. Plan de acción frente a resultados de la implementación del plan de socialización. (documento o acciones que se generan  en el último trimestre del año escolar)</t>
  </si>
  <si>
    <t>1. Plan de escuelas de padres</t>
  </si>
  <si>
    <t>1. Proyecto Educativo Institucional (PEI), Proyecto de servicio social estudiantil.</t>
  </si>
  <si>
    <t>1. Proyecto Educativo Institucional, componente de participación de la comunidad educativa (No confundir con el gobierno escolar)</t>
  </si>
  <si>
    <t xml:space="preserve"> </t>
  </si>
  <si>
    <t xml:space="preserve">RUTA DE MEJORAMIENTO-AUTOEVALUACIÓN INSTITUCIONAL G. ADMINISTRATIVA </t>
  </si>
  <si>
    <t>1.  Archivo institucional físico/digital</t>
  </si>
  <si>
    <t>1. estrategia de socialización de archivo administrativo con la comunidad educativa</t>
  </si>
  <si>
    <t>1. Actas de comité de evaluación y promoción</t>
  </si>
  <si>
    <t>1. Programa de mantenimiento, adecuación y embellecimiento de la planta física</t>
  </si>
  <si>
    <t>1. Acta de consejo directivo</t>
  </si>
  <si>
    <t xml:space="preserve"> 2. Informe de inversión por sedes</t>
  </si>
  <si>
    <t>2. Acta de consejo académico</t>
  </si>
  <si>
    <t>1. proyecto anual de presupuesto del Fondo de Servicios Educativos  aprobado por el consejo directivo</t>
  </si>
  <si>
    <t>1. proyecto anual de presupuesto del Fondo de Servicios Educativos  aprobado por el consejo directivo.</t>
  </si>
  <si>
    <t>1. Se generan espacios o estrategias de rendición de cuentas con la comunidad educativa conforme al artículo 19 del decreto 4791.</t>
  </si>
  <si>
    <t>1. Resolución rectoral de asignación académica</t>
  </si>
  <si>
    <t>1. Socialización de Resolución rectoral asignación académica ante el gobierno escolar y divulgación mediante diversos mecanismos a la comunidad educativa.</t>
  </si>
  <si>
    <t>1. No hay actas o ningún tipo de protocolo bajo el cual se pueda dar cuenta de esta acción</t>
  </si>
  <si>
    <t>1. Acta de inducción a funcionario</t>
  </si>
  <si>
    <t>1. Estrategias de inducción o reinducción según corresponda la cual se registrara en actas</t>
  </si>
  <si>
    <t>1. No se evidencia Plan de capacitación institucional</t>
  </si>
  <si>
    <t>1. Plan de capacitación institucional</t>
  </si>
  <si>
    <t>1. Acta de socialización del plan de capacitación institucional</t>
  </si>
  <si>
    <t>1. Protocolos de evaluación</t>
  </si>
  <si>
    <t xml:space="preserve">1.Protocolos de evaluación </t>
  </si>
  <si>
    <t>1. Actas de socialización de proceso de evaluación de docentes, directivos docentes y administrativos.</t>
  </si>
  <si>
    <t>1. Plan de apoyo a la investigación docente</t>
  </si>
  <si>
    <t>1. Plan de socialización al equipo docente.</t>
  </si>
  <si>
    <t xml:space="preserve">4. Acta reunion de area </t>
  </si>
  <si>
    <t>1. Actas de Comité de convivencia</t>
  </si>
  <si>
    <t>1. Plan de socialización de los proyectos de convivencia con la comunidad educativa.</t>
  </si>
  <si>
    <t>2. Proyecto (s) generados desde el comité de convivencia</t>
  </si>
  <si>
    <t xml:space="preserve">2. Actas concejo directivo </t>
  </si>
  <si>
    <t xml:space="preserve">6. acta direccion de curso </t>
  </si>
  <si>
    <t>7. Plan de acción frente a resultados obtenidos en el plan de socialización.</t>
  </si>
  <si>
    <t>6.0</t>
  </si>
  <si>
    <t>La institución educativa no cuenta con un plan de estudios que da respuesta a las políticas trazadas en el PEI.</t>
  </si>
  <si>
    <t xml:space="preserve">La institución genera procesos de socialización con la comunidad educativa, relacionados a los resultados obtenidos en la autoevaluación en las diferentes sedes y jornadas.  </t>
  </si>
  <si>
    <t xml:space="preserve">Columna informativa que describe para cada componente el concepto de existencia. 
Cada comentario presenta los soportes requeridos para evidenciar esta valoración.
No debe modificarla. </t>
  </si>
  <si>
    <t xml:space="preserve">Columna informativa que describe para cada componente el concepto de apropiación. 
Cada comentario presenta los soportes requeridos para evidenciar esta valoración.
No debe modificarla.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</si>
</sst>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0">
    <font>
      <sz val="11"/>
      <color theme="1"/>
      <name val="Calibri"/>
      <scheme val="minor"/>
    </font>
    <font>
      <sz val="11"/>
      <color theme="1"/>
      <name val="Calibri"/>
      <family val="2"/>
      <scheme val="minor"/>
    </font>
    <font>
      <b/>
      <sz val="11"/>
      <color theme="1"/>
      <name val="Calibri"/>
      <family val="2"/>
    </font>
    <font>
      <sz val="11"/>
      <name val="Calibri"/>
      <family val="2"/>
    </font>
    <font>
      <sz val="11"/>
      <color theme="1"/>
      <name val="Calibri"/>
      <family val="2"/>
    </font>
    <font>
      <b/>
      <sz val="11"/>
      <color rgb="FF000000"/>
      <name val="Calibri"/>
      <family val="2"/>
    </font>
    <font>
      <sz val="11"/>
      <color theme="1"/>
      <name val="Calibri"/>
      <family val="2"/>
      <scheme val="minor"/>
    </font>
    <font>
      <sz val="11"/>
      <color rgb="FF000000"/>
      <name val="Calibri"/>
      <family val="2"/>
    </font>
    <font>
      <sz val="11"/>
      <color theme="1"/>
      <name val="Arial"/>
      <family val="2"/>
    </font>
    <font>
      <sz val="11"/>
      <color rgb="FF000000"/>
      <name val="Roboto"/>
    </font>
    <font>
      <b/>
      <sz val="11"/>
      <color theme="1"/>
      <name val="Arial"/>
      <family val="2"/>
    </font>
    <font>
      <b/>
      <sz val="14"/>
      <color theme="1"/>
      <name val="Calibri"/>
      <family val="2"/>
    </font>
    <font>
      <b/>
      <sz val="12"/>
      <color theme="1"/>
      <name val="Calibri"/>
      <family val="2"/>
    </font>
    <font>
      <sz val="10"/>
      <color theme="1"/>
      <name val="Calibri"/>
      <family val="2"/>
    </font>
    <font>
      <i/>
      <sz val="8"/>
      <color theme="1"/>
      <name val="Calibri"/>
      <family val="2"/>
    </font>
    <font>
      <sz val="8"/>
      <color theme="1"/>
      <name val="Calibri"/>
      <family val="2"/>
    </font>
    <font>
      <u/>
      <sz val="11"/>
      <color rgb="FF000000"/>
      <name val="Calibri"/>
      <family val="2"/>
    </font>
    <font>
      <sz val="9"/>
      <color theme="1"/>
      <name val="Calibri"/>
      <family val="2"/>
    </font>
    <font>
      <u/>
      <sz val="11"/>
      <color theme="1"/>
      <name val="Calibri"/>
      <family val="2"/>
    </font>
    <font>
      <sz val="7"/>
      <color theme="1"/>
      <name val="Calibri"/>
      <family val="2"/>
    </font>
    <font>
      <sz val="11"/>
      <color rgb="FF000000"/>
      <name val="Docs-Calibri"/>
    </font>
    <font>
      <u/>
      <sz val="11"/>
      <color rgb="FF0563C1"/>
      <name val="Calibri"/>
      <family val="2"/>
    </font>
    <font>
      <i/>
      <sz val="9"/>
      <color theme="1"/>
      <name val="Calibri"/>
      <family val="2"/>
    </font>
    <font>
      <sz val="8"/>
      <color rgb="FF000000"/>
      <name val="Calibri"/>
      <family val="2"/>
    </font>
    <font>
      <b/>
      <sz val="9"/>
      <color rgb="FF000000"/>
      <name val="Tahoma"/>
      <family val="2"/>
    </font>
    <font>
      <sz val="11"/>
      <color theme="1"/>
      <name val="Calibri"/>
      <family val="2"/>
    </font>
    <font>
      <sz val="8"/>
      <color theme="1"/>
      <name val="Calibri"/>
      <family val="2"/>
    </font>
    <font>
      <b/>
      <sz val="11"/>
      <color theme="1"/>
      <name val="Calibri"/>
      <family val="2"/>
    </font>
    <font>
      <sz val="9"/>
      <color indexed="81"/>
      <name val="Tahoma"/>
      <family val="2"/>
    </font>
    <font>
      <b/>
      <sz val="9"/>
      <color indexed="81"/>
      <name val="Tahoma"/>
      <family val="2"/>
    </font>
  </fonts>
  <fills count="17">
    <fill>
      <patternFill patternType="none"/>
    </fill>
    <fill>
      <patternFill patternType="gray125"/>
    </fill>
    <fill>
      <patternFill patternType="solid">
        <fgColor rgb="FFD9D9D9"/>
        <bgColor rgb="FFD9D9D9"/>
      </patternFill>
    </fill>
    <fill>
      <patternFill patternType="solid">
        <fgColor rgb="FF8EAADB"/>
        <bgColor rgb="FF8EAADB"/>
      </patternFill>
    </fill>
    <fill>
      <patternFill patternType="solid">
        <fgColor rgb="FFAEABAB"/>
        <bgColor rgb="FFAEABAB"/>
      </patternFill>
    </fill>
    <fill>
      <patternFill patternType="solid">
        <fgColor rgb="FFF7CAAC"/>
        <bgColor rgb="FFF7CAAC"/>
      </patternFill>
    </fill>
    <fill>
      <patternFill patternType="solid">
        <fgColor rgb="FFA8D08D"/>
        <bgColor rgb="FFA8D08D"/>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B0F0"/>
        <bgColor rgb="FF00B0F0"/>
      </patternFill>
    </fill>
    <fill>
      <patternFill patternType="solid">
        <fgColor rgb="FFBDD6EE"/>
        <bgColor rgb="FFBDD6EE"/>
      </patternFill>
    </fill>
    <fill>
      <patternFill patternType="solid">
        <fgColor theme="0"/>
        <bgColor theme="0"/>
      </patternFill>
    </fill>
    <fill>
      <patternFill patternType="solid">
        <fgColor rgb="FFB4C6E7"/>
        <bgColor rgb="FFB4C6E7"/>
      </patternFill>
    </fill>
    <fill>
      <patternFill patternType="solid">
        <fgColor rgb="FFFFE598"/>
        <bgColor rgb="FFFFE598"/>
      </patternFill>
    </fill>
    <fill>
      <patternFill patternType="solid">
        <fgColor rgb="FFFFFFFF"/>
        <bgColor rgb="FFFFFFFF"/>
      </patternFill>
    </fill>
    <fill>
      <patternFill patternType="solid">
        <fgColor theme="8"/>
        <bgColor theme="8"/>
      </patternFill>
    </fill>
  </fills>
  <borders count="60">
    <border>
      <left/>
      <right/>
      <top/>
      <bottom/>
      <diagonal/>
    </border>
    <border>
      <left/>
      <right/>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diagonal/>
    </border>
    <border>
      <left/>
      <right style="medium">
        <color rgb="FF000000"/>
      </right>
      <top/>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diagonal/>
    </border>
    <border>
      <left/>
      <right style="medium">
        <color rgb="FF000000"/>
      </right>
      <top/>
      <bottom style="thin">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style="medium">
        <color rgb="FF000000"/>
      </top>
      <bottom/>
      <diagonal/>
    </border>
    <border>
      <left/>
      <right/>
      <top style="thin">
        <color rgb="FF000000"/>
      </top>
      <bottom/>
      <diagonal/>
    </border>
    <border>
      <left style="medium">
        <color rgb="FF000000"/>
      </left>
      <right style="medium">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medium">
        <color rgb="FF000000"/>
      </left>
      <right style="medium">
        <color rgb="FF000000"/>
      </right>
      <top/>
      <bottom style="thin">
        <color rgb="FF000000"/>
      </bottom>
      <diagonal/>
    </border>
    <border>
      <left style="medium">
        <color rgb="FF000000"/>
      </left>
      <right/>
      <top style="medium">
        <color rgb="FF000000"/>
      </top>
      <bottom/>
      <diagonal/>
    </border>
    <border>
      <left style="thin">
        <color rgb="FF000000"/>
      </left>
      <right/>
      <top style="thin">
        <color rgb="FF000000"/>
      </top>
      <bottom/>
      <diagonal/>
    </border>
    <border>
      <left style="medium">
        <color rgb="FF000000"/>
      </left>
      <right/>
      <top/>
      <bottom/>
      <diagonal/>
    </border>
    <border>
      <left style="thin">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right style="thin">
        <color rgb="FF000000"/>
      </right>
      <top/>
      <bottom/>
      <diagonal/>
    </border>
    <border>
      <left/>
      <right style="thin">
        <color rgb="FF000000"/>
      </right>
      <top style="medium">
        <color rgb="FF000000"/>
      </top>
      <bottom/>
      <diagonal/>
    </border>
    <border>
      <left style="thin">
        <color rgb="FF000000"/>
      </left>
      <right style="thin">
        <color rgb="FF000000"/>
      </right>
      <top style="thin">
        <color indexed="64"/>
      </top>
      <bottom/>
      <diagonal/>
    </border>
  </borders>
  <cellStyleXfs count="1">
    <xf numFmtId="0" fontId="0" fillId="0" borderId="0"/>
  </cellStyleXfs>
  <cellXfs count="329">
    <xf numFmtId="0" fontId="0" fillId="0" borderId="0" xfId="0"/>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xf numFmtId="0" fontId="6" fillId="0" borderId="0" xfId="0" applyFont="1"/>
    <xf numFmtId="0" fontId="7"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2" fillId="0" borderId="0" xfId="0" applyFont="1" applyAlignment="1">
      <alignment vertical="center" wrapText="1"/>
    </xf>
    <xf numFmtId="0" fontId="2" fillId="0" borderId="0" xfId="0" applyFont="1"/>
    <xf numFmtId="0" fontId="8" fillId="0" borderId="0" xfId="0" applyFont="1" applyAlignment="1">
      <alignment wrapText="1"/>
    </xf>
    <xf numFmtId="2" fontId="6" fillId="0" borderId="0" xfId="0" applyNumberFormat="1" applyFont="1"/>
    <xf numFmtId="2" fontId="4" fillId="0" borderId="0" xfId="0" applyNumberFormat="1" applyFont="1"/>
    <xf numFmtId="0" fontId="4" fillId="0" borderId="10" xfId="0" applyFont="1" applyBorder="1" applyAlignment="1">
      <alignment horizontal="center"/>
    </xf>
    <xf numFmtId="0" fontId="2" fillId="3" borderId="10" xfId="0" applyFont="1" applyFill="1" applyBorder="1"/>
    <xf numFmtId="0" fontId="4" fillId="7" borderId="10" xfId="0" applyFont="1" applyFill="1" applyBorder="1" applyAlignment="1">
      <alignment horizontal="center" vertical="center"/>
    </xf>
    <xf numFmtId="0" fontId="4" fillId="8" borderId="10" xfId="0" applyFont="1" applyFill="1" applyBorder="1" applyAlignment="1">
      <alignment horizontal="center" vertical="center"/>
    </xf>
    <xf numFmtId="0" fontId="4" fillId="9" borderId="10" xfId="0" applyFont="1" applyFill="1" applyBorder="1" applyAlignment="1">
      <alignment horizontal="center" vertical="center"/>
    </xf>
    <xf numFmtId="0" fontId="4" fillId="10" borderId="10" xfId="0" applyFont="1" applyFill="1" applyBorder="1" applyAlignment="1">
      <alignment horizontal="center" vertical="center"/>
    </xf>
    <xf numFmtId="0" fontId="4" fillId="7" borderId="10"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4" fillId="10" borderId="10"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5" fillId="11" borderId="17" xfId="0" applyFont="1" applyFill="1" applyBorder="1" applyAlignment="1">
      <alignment vertical="top" wrapText="1"/>
    </xf>
    <xf numFmtId="0" fontId="15" fillId="11" borderId="10" xfId="0" applyFont="1" applyFill="1" applyBorder="1" applyAlignment="1">
      <alignment vertical="center" wrapText="1"/>
    </xf>
    <xf numFmtId="0" fontId="15" fillId="11" borderId="10" xfId="0" applyFont="1" applyFill="1" applyBorder="1" applyAlignment="1">
      <alignment vertical="top" wrapText="1"/>
    </xf>
    <xf numFmtId="0" fontId="15" fillId="6" borderId="10" xfId="0" applyFont="1" applyFill="1" applyBorder="1" applyAlignment="1">
      <alignment vertical="top" wrapText="1"/>
    </xf>
    <xf numFmtId="0" fontId="4" fillId="0" borderId="0" xfId="0" applyFont="1" applyAlignment="1">
      <alignment wrapText="1"/>
    </xf>
    <xf numFmtId="0" fontId="15" fillId="6" borderId="10" xfId="0" applyFont="1" applyFill="1" applyBorder="1" applyAlignment="1">
      <alignment horizontal="center" vertical="center" wrapText="1"/>
    </xf>
    <xf numFmtId="0" fontId="15" fillId="12" borderId="10" xfId="0" applyFont="1" applyFill="1" applyBorder="1" applyAlignment="1">
      <alignment horizontal="center" vertical="center"/>
    </xf>
    <xf numFmtId="0" fontId="4" fillId="0" borderId="10" xfId="0" applyFont="1" applyBorder="1"/>
    <xf numFmtId="0" fontId="15" fillId="13" borderId="10" xfId="0" applyFont="1" applyFill="1" applyBorder="1" applyAlignment="1">
      <alignment vertical="top" wrapText="1"/>
    </xf>
    <xf numFmtId="0" fontId="15" fillId="13" borderId="10" xfId="0" applyFont="1" applyFill="1" applyBorder="1" applyAlignment="1">
      <alignment horizontal="center" vertical="center" wrapText="1"/>
    </xf>
    <xf numFmtId="0" fontId="15" fillId="13" borderId="10" xfId="0" applyFont="1" applyFill="1" applyBorder="1" applyAlignment="1">
      <alignment vertical="center" wrapText="1"/>
    </xf>
    <xf numFmtId="0" fontId="4" fillId="14" borderId="10" xfId="0" applyFont="1" applyFill="1" applyBorder="1"/>
    <xf numFmtId="0" fontId="13" fillId="7" borderId="28" xfId="0" applyFont="1" applyFill="1" applyBorder="1" applyAlignment="1">
      <alignment horizontal="center"/>
    </xf>
    <xf numFmtId="0" fontId="13" fillId="7" borderId="29" xfId="0" applyFont="1" applyFill="1" applyBorder="1" applyAlignment="1">
      <alignment horizontal="center"/>
    </xf>
    <xf numFmtId="0" fontId="13" fillId="8" borderId="30" xfId="0" applyFont="1" applyFill="1" applyBorder="1" applyAlignment="1">
      <alignment horizontal="center"/>
    </xf>
    <xf numFmtId="0" fontId="13" fillId="8" borderId="29" xfId="0" applyFont="1" applyFill="1" applyBorder="1" applyAlignment="1">
      <alignment horizontal="center"/>
    </xf>
    <xf numFmtId="0" fontId="13" fillId="9" borderId="28" xfId="0" applyFont="1" applyFill="1" applyBorder="1" applyAlignment="1">
      <alignment horizontal="center"/>
    </xf>
    <xf numFmtId="0" fontId="13" fillId="9" borderId="29" xfId="0" applyFont="1" applyFill="1" applyBorder="1" applyAlignment="1">
      <alignment horizontal="center"/>
    </xf>
    <xf numFmtId="0" fontId="13" fillId="10" borderId="30" xfId="0" applyFont="1" applyFill="1" applyBorder="1" applyAlignment="1">
      <alignment horizontal="center"/>
    </xf>
    <xf numFmtId="0" fontId="13" fillId="10" borderId="29" xfId="0" applyFont="1" applyFill="1" applyBorder="1" applyAlignment="1">
      <alignment horizontal="center"/>
    </xf>
    <xf numFmtId="0" fontId="15" fillId="7" borderId="32" xfId="0" applyFont="1" applyFill="1" applyBorder="1" applyAlignment="1">
      <alignment horizontal="center" vertical="center"/>
    </xf>
    <xf numFmtId="0" fontId="15" fillId="8" borderId="33" xfId="0" applyFont="1" applyFill="1" applyBorder="1" applyAlignment="1">
      <alignment horizontal="center"/>
    </xf>
    <xf numFmtId="0" fontId="15" fillId="9" borderId="34" xfId="0" applyFont="1" applyFill="1" applyBorder="1" applyAlignment="1">
      <alignment horizontal="center" vertical="center"/>
    </xf>
    <xf numFmtId="0" fontId="15" fillId="9" borderId="32" xfId="0" applyFont="1" applyFill="1" applyBorder="1" applyAlignment="1">
      <alignment horizontal="center" vertical="center"/>
    </xf>
    <xf numFmtId="0" fontId="15" fillId="10" borderId="32" xfId="0" applyFont="1" applyFill="1" applyBorder="1" applyAlignment="1">
      <alignment horizontal="center" vertical="center"/>
    </xf>
    <xf numFmtId="0" fontId="15" fillId="0" borderId="0" xfId="0" applyFont="1"/>
    <xf numFmtId="0" fontId="15" fillId="11" borderId="37" xfId="0" applyFont="1" applyFill="1" applyBorder="1" applyAlignment="1">
      <alignment horizontal="center" vertical="center" wrapText="1"/>
    </xf>
    <xf numFmtId="0" fontId="15" fillId="11" borderId="37" xfId="0" applyFont="1" applyFill="1" applyBorder="1" applyAlignment="1">
      <alignment vertical="top" wrapText="1"/>
    </xf>
    <xf numFmtId="0" fontId="15" fillId="11" borderId="43" xfId="0" applyFont="1" applyFill="1" applyBorder="1" applyAlignment="1">
      <alignment vertical="top" wrapText="1"/>
    </xf>
    <xf numFmtId="0" fontId="15" fillId="11" borderId="43" xfId="0" applyFont="1" applyFill="1" applyBorder="1" applyAlignment="1">
      <alignment horizontal="center" vertical="center" wrapText="1"/>
    </xf>
    <xf numFmtId="0" fontId="15" fillId="11" borderId="17" xfId="0" applyFont="1" applyFill="1" applyBorder="1" applyAlignment="1">
      <alignment horizontal="center" vertical="center" wrapText="1"/>
    </xf>
    <xf numFmtId="0" fontId="15" fillId="11" borderId="10" xfId="0" applyFont="1" applyFill="1" applyBorder="1" applyAlignment="1">
      <alignment horizontal="center" vertical="center" wrapText="1"/>
    </xf>
    <xf numFmtId="0" fontId="15" fillId="11" borderId="18" xfId="0" applyFont="1" applyFill="1" applyBorder="1" applyAlignment="1">
      <alignment vertical="top" wrapText="1"/>
    </xf>
    <xf numFmtId="0" fontId="15" fillId="6" borderId="10" xfId="0" applyFont="1" applyFill="1" applyBorder="1" applyAlignment="1">
      <alignment horizontal="left" vertical="center" wrapText="1"/>
    </xf>
    <xf numFmtId="0" fontId="15" fillId="6" borderId="18" xfId="0" applyFont="1" applyFill="1" applyBorder="1" applyAlignment="1">
      <alignment horizontal="left" vertical="center" wrapText="1"/>
    </xf>
    <xf numFmtId="0" fontId="15" fillId="6" borderId="18" xfId="0" applyFont="1" applyFill="1" applyBorder="1" applyAlignment="1">
      <alignment vertical="top" wrapText="1"/>
    </xf>
    <xf numFmtId="0" fontId="15" fillId="6" borderId="37" xfId="0" applyFont="1" applyFill="1" applyBorder="1" applyAlignment="1">
      <alignment horizontal="left" vertical="top" wrapText="1"/>
    </xf>
    <xf numFmtId="0" fontId="15" fillId="6" borderId="17" xfId="0" applyFont="1" applyFill="1" applyBorder="1" applyAlignment="1">
      <alignment horizontal="left" vertical="top" wrapText="1"/>
    </xf>
    <xf numFmtId="0" fontId="15" fillId="6" borderId="10" xfId="0" applyFont="1" applyFill="1" applyBorder="1" applyAlignment="1">
      <alignment horizontal="left" vertical="top" wrapText="1"/>
    </xf>
    <xf numFmtId="0" fontId="15" fillId="6" borderId="18" xfId="0" applyFont="1" applyFill="1" applyBorder="1" applyAlignment="1">
      <alignment horizontal="center" vertical="center" wrapText="1"/>
    </xf>
    <xf numFmtId="0" fontId="15" fillId="6" borderId="18" xfId="0" applyFont="1" applyFill="1" applyBorder="1" applyAlignment="1">
      <alignment horizontal="left" vertical="top" wrapText="1"/>
    </xf>
    <xf numFmtId="0" fontId="14" fillId="6" borderId="50" xfId="0" applyFont="1" applyFill="1" applyBorder="1" applyAlignment="1">
      <alignment horizontal="center" vertical="center" wrapText="1"/>
    </xf>
    <xf numFmtId="0" fontId="15" fillId="6" borderId="43" xfId="0" applyFont="1" applyFill="1" applyBorder="1" applyAlignment="1">
      <alignment horizontal="left" vertical="top" wrapText="1"/>
    </xf>
    <xf numFmtId="0" fontId="15" fillId="6" borderId="51" xfId="0" applyFont="1" applyFill="1" applyBorder="1" applyAlignment="1">
      <alignment vertical="top" wrapText="1"/>
    </xf>
    <xf numFmtId="0" fontId="19" fillId="7" borderId="32" xfId="0" applyFont="1" applyFill="1" applyBorder="1" applyAlignment="1">
      <alignment horizontal="center" vertical="center"/>
    </xf>
    <xf numFmtId="0" fontId="19" fillId="8" borderId="33" xfId="0" applyFont="1" applyFill="1" applyBorder="1" applyAlignment="1">
      <alignment horizontal="center"/>
    </xf>
    <xf numFmtId="0" fontId="19" fillId="9" borderId="34" xfId="0" applyFont="1" applyFill="1" applyBorder="1" applyAlignment="1">
      <alignment horizontal="center" vertical="center"/>
    </xf>
    <xf numFmtId="0" fontId="19" fillId="9" borderId="32" xfId="0" applyFont="1" applyFill="1" applyBorder="1" applyAlignment="1">
      <alignment horizontal="center" vertical="center"/>
    </xf>
    <xf numFmtId="0" fontId="19" fillId="10" borderId="32" xfId="0" applyFont="1" applyFill="1" applyBorder="1" applyAlignment="1">
      <alignment horizontal="center" vertical="center"/>
    </xf>
    <xf numFmtId="0" fontId="4" fillId="0" borderId="14" xfId="0" applyFont="1" applyBorder="1" applyAlignment="1">
      <alignment horizontal="center"/>
    </xf>
    <xf numFmtId="0" fontId="4" fillId="0" borderId="16" xfId="0" applyFont="1" applyBorder="1" applyAlignment="1">
      <alignment horizontal="center"/>
    </xf>
    <xf numFmtId="0" fontId="15" fillId="0" borderId="10" xfId="0" applyFont="1" applyBorder="1" applyAlignment="1">
      <alignment wrapText="1"/>
    </xf>
    <xf numFmtId="0" fontId="4" fillId="0" borderId="20" xfId="0" applyFont="1" applyBorder="1" applyAlignment="1">
      <alignment wrapText="1"/>
    </xf>
    <xf numFmtId="0" fontId="15" fillId="0" borderId="10" xfId="0" applyFont="1" applyBorder="1" applyAlignment="1">
      <alignment vertical="center" wrapText="1"/>
    </xf>
    <xf numFmtId="0" fontId="15" fillId="0" borderId="10" xfId="0" applyFont="1" applyBorder="1"/>
    <xf numFmtId="0" fontId="15" fillId="13" borderId="43" xfId="0" applyFont="1" applyFill="1" applyBorder="1" applyAlignment="1">
      <alignment vertical="center" wrapText="1"/>
    </xf>
    <xf numFmtId="0" fontId="13" fillId="7" borderId="10" xfId="0" applyFont="1" applyFill="1" applyBorder="1" applyAlignment="1">
      <alignment horizontal="center"/>
    </xf>
    <xf numFmtId="0" fontId="13" fillId="8" borderId="10" xfId="0" applyFont="1" applyFill="1" applyBorder="1" applyAlignment="1">
      <alignment horizontal="center"/>
    </xf>
    <xf numFmtId="0" fontId="13" fillId="9" borderId="10" xfId="0" applyFont="1" applyFill="1" applyBorder="1" applyAlignment="1">
      <alignment horizontal="center"/>
    </xf>
    <xf numFmtId="0" fontId="15" fillId="10" borderId="10" xfId="0" applyFont="1" applyFill="1" applyBorder="1" applyAlignment="1">
      <alignment horizontal="left" vertical="center"/>
    </xf>
    <xf numFmtId="0" fontId="4" fillId="0" borderId="0" xfId="0" applyFont="1" applyAlignment="1">
      <alignment horizontal="center"/>
    </xf>
    <xf numFmtId="0" fontId="15" fillId="0" borderId="10" xfId="0" applyFont="1" applyBorder="1" applyAlignment="1">
      <alignment horizontal="left" vertical="center"/>
    </xf>
    <xf numFmtId="0" fontId="23" fillId="0" borderId="10" xfId="0" applyFont="1" applyBorder="1"/>
    <xf numFmtId="0" fontId="23" fillId="0" borderId="10" xfId="0" applyFont="1" applyBorder="1" applyAlignment="1">
      <alignment horizontal="left" vertical="center" readingOrder="1"/>
    </xf>
    <xf numFmtId="0" fontId="15" fillId="0" borderId="10" xfId="0" applyFont="1" applyBorder="1" applyAlignment="1">
      <alignment horizontal="left" vertical="center" wrapText="1"/>
    </xf>
    <xf numFmtId="0" fontId="19" fillId="6" borderId="10" xfId="0" applyFont="1" applyFill="1" applyBorder="1" applyAlignment="1">
      <alignment vertical="center" wrapText="1"/>
    </xf>
    <xf numFmtId="0" fontId="19" fillId="13" borderId="10" xfId="0" applyFont="1" applyFill="1" applyBorder="1" applyAlignment="1">
      <alignment vertical="center" wrapText="1"/>
    </xf>
    <xf numFmtId="0" fontId="22" fillId="13" borderId="10" xfId="0" applyFont="1" applyFill="1" applyBorder="1" applyAlignment="1">
      <alignment horizontal="center" vertical="center"/>
    </xf>
    <xf numFmtId="0" fontId="15" fillId="0" borderId="10" xfId="0" applyFont="1" applyBorder="1" applyAlignment="1">
      <alignment horizontal="left" vertical="top"/>
    </xf>
    <xf numFmtId="0" fontId="24" fillId="0" borderId="0" xfId="0" applyFont="1" applyAlignment="1">
      <alignment horizontal="left" vertical="center" readingOrder="1"/>
    </xf>
    <xf numFmtId="0" fontId="22" fillId="6" borderId="10" xfId="0" applyFont="1" applyFill="1" applyBorder="1" applyAlignment="1">
      <alignment horizontal="center" vertical="center" wrapText="1"/>
    </xf>
    <xf numFmtId="0" fontId="22" fillId="13" borderId="10" xfId="0" applyFont="1" applyFill="1" applyBorder="1" applyAlignment="1">
      <alignment horizontal="center" vertical="center" wrapText="1"/>
    </xf>
    <xf numFmtId="0" fontId="24" fillId="0" borderId="10" xfId="0" applyFont="1" applyBorder="1" applyAlignment="1">
      <alignment horizontal="left" vertical="center" readingOrder="1"/>
    </xf>
    <xf numFmtId="0" fontId="19" fillId="11" borderId="10" xfId="0" applyFont="1" applyFill="1" applyBorder="1" applyAlignment="1">
      <alignment vertical="center" wrapText="1"/>
    </xf>
    <xf numFmtId="0" fontId="19" fillId="6" borderId="10" xfId="0" applyFont="1" applyFill="1" applyBorder="1" applyAlignment="1">
      <alignment horizontal="center" vertical="center" wrapText="1"/>
    </xf>
    <xf numFmtId="0" fontId="4" fillId="16" borderId="10" xfId="0" applyFont="1" applyFill="1" applyBorder="1" applyAlignment="1">
      <alignment horizontal="center" vertical="center"/>
    </xf>
    <xf numFmtId="0" fontId="4" fillId="12" borderId="10" xfId="0" applyFont="1" applyFill="1" applyBorder="1" applyAlignment="1">
      <alignment horizontal="center" vertical="center"/>
    </xf>
    <xf numFmtId="0" fontId="4" fillId="12" borderId="10" xfId="0" applyFont="1" applyFill="1" applyBorder="1" applyAlignment="1">
      <alignment vertical="center" wrapText="1"/>
    </xf>
    <xf numFmtId="0" fontId="7" fillId="15" borderId="0" xfId="0" applyFont="1" applyFill="1" applyAlignment="1">
      <alignment horizontal="center"/>
    </xf>
    <xf numFmtId="0" fontId="4" fillId="12" borderId="18" xfId="0" applyFont="1" applyFill="1" applyBorder="1" applyAlignment="1">
      <alignment vertical="center" wrapText="1"/>
    </xf>
    <xf numFmtId="0" fontId="4" fillId="0" borderId="10" xfId="0" applyFont="1" applyBorder="1" applyAlignment="1">
      <alignment horizontal="center" vertical="center" wrapText="1"/>
    </xf>
    <xf numFmtId="0" fontId="4" fillId="0" borderId="10" xfId="0" applyFont="1" applyBorder="1" applyAlignment="1">
      <alignment horizontal="center" vertical="center"/>
    </xf>
    <xf numFmtId="0" fontId="4" fillId="0" borderId="10" xfId="0" applyFont="1" applyBorder="1" applyAlignment="1">
      <alignment vertical="center"/>
    </xf>
    <xf numFmtId="0" fontId="25" fillId="0" borderId="10" xfId="0" applyFont="1" applyBorder="1"/>
    <xf numFmtId="0" fontId="12" fillId="0" borderId="18" xfId="0" applyFont="1" applyBorder="1" applyAlignment="1">
      <alignment vertical="center" wrapText="1"/>
    </xf>
    <xf numFmtId="0" fontId="12" fillId="0" borderId="49" xfId="0" applyFont="1" applyBorder="1" applyAlignment="1">
      <alignment vertical="center" wrapText="1"/>
    </xf>
    <xf numFmtId="0" fontId="15" fillId="7" borderId="52" xfId="0" applyFont="1" applyFill="1" applyBorder="1" applyAlignment="1">
      <alignment horizontal="center" vertical="center"/>
    </xf>
    <xf numFmtId="0" fontId="15" fillId="8" borderId="36" xfId="0" applyFont="1" applyFill="1" applyBorder="1" applyAlignment="1">
      <alignment horizontal="center"/>
    </xf>
    <xf numFmtId="0" fontId="15" fillId="10" borderId="52" xfId="0" applyFont="1" applyFill="1" applyBorder="1" applyAlignment="1">
      <alignment horizontal="center" vertical="center"/>
    </xf>
    <xf numFmtId="0" fontId="15" fillId="9" borderId="49" xfId="0" applyFont="1" applyFill="1" applyBorder="1" applyAlignment="1">
      <alignment horizontal="center" vertical="center"/>
    </xf>
    <xf numFmtId="0" fontId="15" fillId="11" borderId="42" xfId="0" applyFont="1" applyFill="1" applyBorder="1" applyAlignment="1">
      <alignment horizontal="center" vertical="center" wrapText="1"/>
    </xf>
    <xf numFmtId="0" fontId="15" fillId="11" borderId="45" xfId="0" applyFont="1" applyFill="1" applyBorder="1" applyAlignment="1">
      <alignment horizontal="center" vertical="center" wrapText="1"/>
    </xf>
    <xf numFmtId="0" fontId="15" fillId="11" borderId="45" xfId="0" applyFont="1" applyFill="1" applyBorder="1" applyAlignment="1">
      <alignment vertical="top" wrapText="1"/>
    </xf>
    <xf numFmtId="0" fontId="15" fillId="6" borderId="42" xfId="0" applyFont="1" applyFill="1" applyBorder="1" applyAlignment="1">
      <alignment horizontal="left" vertical="top" wrapText="1"/>
    </xf>
    <xf numFmtId="0" fontId="15" fillId="11" borderId="42" xfId="0" applyFont="1" applyFill="1" applyBorder="1" applyAlignment="1">
      <alignment vertical="top" wrapText="1"/>
    </xf>
    <xf numFmtId="0" fontId="19" fillId="7" borderId="52" xfId="0" applyFont="1" applyFill="1" applyBorder="1" applyAlignment="1">
      <alignment horizontal="center" vertical="center"/>
    </xf>
    <xf numFmtId="0" fontId="19" fillId="8" borderId="36" xfId="0" applyFont="1" applyFill="1" applyBorder="1" applyAlignment="1">
      <alignment horizontal="center"/>
    </xf>
    <xf numFmtId="0" fontId="19" fillId="10" borderId="52" xfId="0" applyFont="1" applyFill="1" applyBorder="1" applyAlignment="1">
      <alignment horizontal="center" vertical="center"/>
    </xf>
    <xf numFmtId="0" fontId="19" fillId="9" borderId="49" xfId="0" applyFont="1" applyFill="1" applyBorder="1" applyAlignment="1">
      <alignment horizontal="center" vertical="center"/>
    </xf>
    <xf numFmtId="0" fontId="9" fillId="15" borderId="0" xfId="0" applyFont="1" applyFill="1"/>
    <xf numFmtId="0" fontId="0" fillId="0" borderId="1" xfId="0" applyBorder="1"/>
    <xf numFmtId="0" fontId="4" fillId="0" borderId="1" xfId="0" applyFont="1" applyBorder="1"/>
    <xf numFmtId="0" fontId="0" fillId="0" borderId="0" xfId="0" applyAlignment="1">
      <alignment wrapText="1"/>
    </xf>
    <xf numFmtId="0" fontId="14" fillId="13" borderId="21" xfId="0" applyFont="1" applyFill="1" applyBorder="1" applyAlignment="1">
      <alignment horizontal="center" vertical="center" wrapText="1"/>
    </xf>
    <xf numFmtId="0" fontId="15" fillId="11" borderId="56" xfId="0" applyFont="1" applyFill="1" applyBorder="1" applyAlignment="1">
      <alignment vertical="top" wrapText="1"/>
    </xf>
    <xf numFmtId="0" fontId="1" fillId="0" borderId="1" xfId="0" applyFont="1" applyBorder="1"/>
    <xf numFmtId="0" fontId="15" fillId="6" borderId="10" xfId="0" applyFont="1" applyFill="1" applyBorder="1" applyAlignment="1" applyProtection="1">
      <alignment horizontal="center" vertical="center" wrapText="1"/>
      <protection locked="0"/>
    </xf>
    <xf numFmtId="0" fontId="15" fillId="13" borderId="10" xfId="0" applyFont="1" applyFill="1" applyBorder="1" applyAlignment="1" applyProtection="1">
      <alignment horizontal="center" vertical="center" wrapText="1"/>
      <protection locked="0"/>
    </xf>
    <xf numFmtId="0" fontId="15" fillId="11" borderId="17" xfId="0" applyFont="1" applyFill="1" applyBorder="1" applyAlignment="1" applyProtection="1">
      <alignment horizontal="center" vertical="center" wrapText="1"/>
      <protection locked="0"/>
    </xf>
    <xf numFmtId="0" fontId="15" fillId="11" borderId="10" xfId="0" applyFont="1" applyFill="1" applyBorder="1" applyAlignment="1" applyProtection="1">
      <alignment horizontal="center" vertical="center" wrapText="1"/>
      <protection locked="0"/>
    </xf>
    <xf numFmtId="2" fontId="15" fillId="12" borderId="10" xfId="0" applyNumberFormat="1" applyFont="1" applyFill="1" applyBorder="1" applyAlignment="1">
      <alignment horizontal="center" vertical="center"/>
    </xf>
    <xf numFmtId="0" fontId="4" fillId="0" borderId="10" xfId="0" applyFont="1" applyBorder="1" applyProtection="1">
      <protection locked="0"/>
    </xf>
    <xf numFmtId="0" fontId="4" fillId="0" borderId="20" xfId="0" applyFont="1" applyBorder="1" applyProtection="1">
      <protection locked="0"/>
    </xf>
    <xf numFmtId="0" fontId="27" fillId="0" borderId="10" xfId="0" applyFont="1" applyBorder="1" applyProtection="1">
      <protection locked="0"/>
    </xf>
    <xf numFmtId="0" fontId="4" fillId="0" borderId="10" xfId="0" applyFont="1" applyBorder="1" applyAlignment="1" applyProtection="1">
      <alignment horizontal="center"/>
      <protection locked="0"/>
    </xf>
    <xf numFmtId="0" fontId="1" fillId="0" borderId="0" xfId="0" applyFont="1"/>
    <xf numFmtId="0" fontId="4" fillId="16" borderId="10" xfId="0" applyFont="1" applyFill="1" applyBorder="1" applyAlignment="1">
      <alignment horizontal="center" vertical="center" wrapText="1"/>
    </xf>
    <xf numFmtId="0" fontId="2" fillId="2" borderId="1" xfId="0" applyFont="1" applyFill="1" applyBorder="1" applyAlignment="1">
      <alignment horizontal="center"/>
    </xf>
    <xf numFmtId="0" fontId="3" fillId="0" borderId="1" xfId="0" applyFont="1" applyBorder="1" applyAlignment="1"/>
    <xf numFmtId="0" fontId="4" fillId="0" borderId="0" xfId="0" applyFont="1" applyAlignment="1">
      <alignment horizontal="center" vertical="center" wrapText="1"/>
    </xf>
    <xf numFmtId="0" fontId="0" fillId="0" borderId="0" xfId="0" applyAlignment="1"/>
    <xf numFmtId="0" fontId="4" fillId="0" borderId="0" xfId="0" applyFont="1" applyAlignment="1">
      <alignment horizontal="left" vertical="center" wrapText="1"/>
    </xf>
    <xf numFmtId="0" fontId="5" fillId="2" borderId="1" xfId="0" applyFont="1" applyFill="1" applyBorder="1" applyAlignment="1">
      <alignment horizontal="center"/>
    </xf>
    <xf numFmtId="0" fontId="4" fillId="0" borderId="0" xfId="0" applyFont="1" applyAlignment="1">
      <alignment horizontal="center" wrapText="1"/>
    </xf>
    <xf numFmtId="0" fontId="15" fillId="13" borderId="18" xfId="0" applyFont="1" applyFill="1" applyBorder="1" applyAlignment="1">
      <alignment horizontal="center" vertical="center" wrapText="1"/>
    </xf>
    <xf numFmtId="0" fontId="15" fillId="13" borderId="45" xfId="0" applyFont="1" applyFill="1" applyBorder="1" applyAlignment="1">
      <alignment horizontal="center" vertical="center" wrapText="1"/>
    </xf>
    <xf numFmtId="0" fontId="15" fillId="13" borderId="42" xfId="0" applyFont="1" applyFill="1" applyBorder="1" applyAlignment="1">
      <alignment horizontal="center" vertical="center" wrapText="1"/>
    </xf>
    <xf numFmtId="0" fontId="15" fillId="13" borderId="17" xfId="0" applyFont="1" applyFill="1" applyBorder="1" applyAlignment="1">
      <alignment horizontal="center" vertical="center" wrapText="1"/>
    </xf>
    <xf numFmtId="0" fontId="15" fillId="11" borderId="18" xfId="0" applyFont="1" applyFill="1" applyBorder="1" applyAlignment="1">
      <alignment horizontal="center" vertical="center" wrapText="1"/>
    </xf>
    <xf numFmtId="0" fontId="15" fillId="11" borderId="45" xfId="0" applyFont="1" applyFill="1" applyBorder="1" applyAlignment="1">
      <alignment horizontal="center" vertical="center" wrapText="1"/>
    </xf>
    <xf numFmtId="0" fontId="15" fillId="11" borderId="17" xfId="0" applyFont="1" applyFill="1" applyBorder="1" applyAlignment="1">
      <alignment horizontal="center" vertical="center" wrapText="1"/>
    </xf>
    <xf numFmtId="0" fontId="15" fillId="6" borderId="18"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3" fillId="0" borderId="45" xfId="0" applyFont="1" applyBorder="1" applyAlignment="1"/>
    <xf numFmtId="0" fontId="3" fillId="0" borderId="17" xfId="0" applyFont="1" applyBorder="1" applyAlignment="1"/>
    <xf numFmtId="0" fontId="3" fillId="0" borderId="42" xfId="0" applyFont="1" applyBorder="1" applyAlignment="1"/>
    <xf numFmtId="0" fontId="15" fillId="6" borderId="18" xfId="0" applyFont="1" applyFill="1" applyBorder="1" applyAlignment="1">
      <alignment horizontal="center" vertical="top" wrapText="1"/>
    </xf>
    <xf numFmtId="0" fontId="15" fillId="6" borderId="45" xfId="0" applyFont="1" applyFill="1" applyBorder="1" applyAlignment="1">
      <alignment horizontal="center" vertical="top" wrapText="1"/>
    </xf>
    <xf numFmtId="0" fontId="15" fillId="6" borderId="17" xfId="0" applyFont="1" applyFill="1" applyBorder="1" applyAlignment="1">
      <alignment horizontal="center" vertical="top" wrapText="1"/>
    </xf>
    <xf numFmtId="0" fontId="15" fillId="11" borderId="18" xfId="0" applyFont="1" applyFill="1" applyBorder="1" applyAlignment="1">
      <alignment horizontal="center" vertical="top" wrapText="1"/>
    </xf>
    <xf numFmtId="0" fontId="15" fillId="11" borderId="45" xfId="0" applyFont="1" applyFill="1" applyBorder="1" applyAlignment="1">
      <alignment horizontal="center" vertical="top" wrapText="1"/>
    </xf>
    <xf numFmtId="0" fontId="15" fillId="11" borderId="17" xfId="0" applyFont="1" applyFill="1" applyBorder="1" applyAlignment="1">
      <alignment horizontal="center" vertical="top" wrapText="1"/>
    </xf>
    <xf numFmtId="0" fontId="15" fillId="6" borderId="18" xfId="0" applyFont="1" applyFill="1" applyBorder="1" applyAlignment="1">
      <alignment vertical="center" wrapText="1"/>
    </xf>
    <xf numFmtId="0" fontId="15" fillId="6" borderId="38"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38" xfId="0" applyFont="1" applyFill="1" applyBorder="1" applyAlignment="1">
      <alignment horizontal="center" vertical="top" wrapText="1"/>
    </xf>
    <xf numFmtId="0" fontId="15" fillId="6" borderId="42" xfId="0" applyFont="1" applyFill="1" applyBorder="1" applyAlignment="1">
      <alignment horizontal="center" vertical="top" wrapText="1"/>
    </xf>
    <xf numFmtId="0" fontId="15" fillId="11" borderId="38" xfId="0" applyFont="1" applyFill="1" applyBorder="1" applyAlignment="1">
      <alignment horizontal="center" vertical="top" wrapText="1"/>
    </xf>
    <xf numFmtId="0" fontId="15" fillId="11" borderId="42" xfId="0" applyFont="1" applyFill="1" applyBorder="1" applyAlignment="1">
      <alignment horizontal="center" vertical="top" wrapText="1"/>
    </xf>
    <xf numFmtId="0" fontId="15" fillId="11" borderId="38" xfId="0" applyFont="1" applyFill="1" applyBorder="1" applyAlignment="1">
      <alignment horizontal="center" vertical="center" wrapText="1"/>
    </xf>
    <xf numFmtId="0" fontId="15" fillId="6" borderId="59" xfId="0" applyFont="1" applyFill="1" applyBorder="1" applyAlignment="1">
      <alignment horizontal="center" vertical="top" wrapText="1"/>
    </xf>
    <xf numFmtId="0" fontId="15" fillId="11" borderId="18" xfId="0" applyFont="1" applyFill="1" applyBorder="1" applyAlignment="1" applyProtection="1">
      <alignment horizontal="center" vertical="center" wrapText="1"/>
      <protection locked="0"/>
    </xf>
    <xf numFmtId="0" fontId="15" fillId="11" borderId="45" xfId="0" applyFont="1" applyFill="1" applyBorder="1" applyAlignment="1" applyProtection="1">
      <alignment horizontal="center" vertical="center" wrapText="1"/>
      <protection locked="0"/>
    </xf>
    <xf numFmtId="0" fontId="15" fillId="11" borderId="56" xfId="0" applyFont="1" applyFill="1" applyBorder="1" applyAlignment="1" applyProtection="1">
      <alignment horizontal="center" vertical="center" wrapText="1"/>
      <protection locked="0"/>
    </xf>
    <xf numFmtId="0" fontId="15" fillId="11" borderId="17" xfId="0" applyFont="1" applyFill="1" applyBorder="1" applyAlignment="1" applyProtection="1">
      <alignment horizontal="center" vertical="center" wrapText="1"/>
      <protection locked="0"/>
    </xf>
    <xf numFmtId="0" fontId="15" fillId="6" borderId="18" xfId="0" applyFont="1" applyFill="1" applyBorder="1" applyAlignment="1" applyProtection="1">
      <alignment horizontal="center" vertical="center" wrapText="1"/>
      <protection locked="0"/>
    </xf>
    <xf numFmtId="0" fontId="15" fillId="6" borderId="17" xfId="0" applyFont="1" applyFill="1" applyBorder="1" applyAlignment="1" applyProtection="1">
      <alignment horizontal="center" vertical="center" wrapText="1"/>
      <protection locked="0"/>
    </xf>
    <xf numFmtId="0" fontId="15" fillId="6" borderId="45" xfId="0" applyFont="1" applyFill="1" applyBorder="1" applyAlignment="1" applyProtection="1">
      <alignment horizontal="center" vertical="center" wrapText="1"/>
      <protection locked="0"/>
    </xf>
    <xf numFmtId="0" fontId="15" fillId="13" borderId="18" xfId="0" applyFont="1" applyFill="1" applyBorder="1" applyAlignment="1" applyProtection="1">
      <alignment horizontal="center" vertical="center" wrapText="1"/>
      <protection locked="0"/>
    </xf>
    <xf numFmtId="0" fontId="15" fillId="13" borderId="17" xfId="0" applyFont="1" applyFill="1" applyBorder="1" applyAlignment="1" applyProtection="1">
      <alignment horizontal="center" vertical="center" wrapText="1"/>
      <protection locked="0"/>
    </xf>
    <xf numFmtId="0" fontId="4" fillId="0" borderId="45" xfId="0" applyFont="1" applyBorder="1" applyAlignment="1" applyProtection="1">
      <alignment horizontal="center"/>
      <protection locked="0"/>
    </xf>
    <xf numFmtId="0" fontId="3" fillId="0" borderId="17" xfId="0" applyFont="1" applyBorder="1" applyAlignment="1" applyProtection="1">
      <protection locked="0"/>
    </xf>
    <xf numFmtId="0" fontId="4" fillId="0" borderId="32" xfId="0" applyFont="1" applyBorder="1" applyAlignment="1" applyProtection="1">
      <alignment horizontal="center"/>
      <protection locked="0"/>
    </xf>
    <xf numFmtId="0" fontId="3" fillId="0" borderId="16" xfId="0" applyFont="1" applyBorder="1" applyAlignment="1" applyProtection="1">
      <protection locked="0"/>
    </xf>
    <xf numFmtId="0" fontId="4" fillId="0" borderId="18" xfId="0" applyFont="1" applyBorder="1" applyAlignment="1" applyProtection="1">
      <alignment horizontal="center"/>
      <protection locked="0"/>
    </xf>
    <xf numFmtId="0" fontId="3" fillId="0" borderId="45" xfId="0" applyFont="1" applyBorder="1" applyAlignment="1" applyProtection="1">
      <protection locked="0"/>
    </xf>
    <xf numFmtId="0" fontId="15" fillId="12" borderId="45" xfId="0" applyFont="1" applyFill="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center" vertical="center"/>
    </xf>
    <xf numFmtId="0" fontId="15" fillId="12" borderId="18" xfId="0" applyFont="1" applyFill="1" applyBorder="1" applyAlignment="1">
      <alignment horizontal="center" vertical="center"/>
    </xf>
    <xf numFmtId="0" fontId="3" fillId="0" borderId="14" xfId="0" applyFont="1" applyBorder="1" applyAlignment="1" applyProtection="1">
      <protection locked="0"/>
    </xf>
    <xf numFmtId="0" fontId="16" fillId="0" borderId="32" xfId="0" applyFont="1" applyBorder="1" applyAlignment="1" applyProtection="1">
      <alignment horizontal="center"/>
      <protection locked="0"/>
    </xf>
    <xf numFmtId="0" fontId="4" fillId="0" borderId="49" xfId="0" applyFont="1" applyBorder="1" applyAlignment="1">
      <alignment horizontal="center"/>
    </xf>
    <xf numFmtId="0" fontId="3" fillId="0" borderId="23" xfId="0" applyFont="1" applyBorder="1" applyAlignment="1"/>
    <xf numFmtId="0" fontId="3" fillId="0" borderId="19" xfId="0" applyFont="1" applyBorder="1" applyAlignment="1"/>
    <xf numFmtId="0" fontId="3" fillId="0" borderId="24" xfId="0" applyFont="1" applyBorder="1" applyAlignment="1"/>
    <xf numFmtId="0" fontId="4" fillId="0" borderId="51" xfId="0" applyFont="1" applyBorder="1" applyAlignment="1">
      <alignment horizontal="center"/>
    </xf>
    <xf numFmtId="0" fontId="3" fillId="0" borderId="9" xfId="0" applyFont="1" applyBorder="1" applyAlignment="1"/>
    <xf numFmtId="0" fontId="4" fillId="6" borderId="34" xfId="0" applyFont="1" applyFill="1" applyBorder="1" applyAlignment="1">
      <alignment horizontal="center" vertical="center"/>
    </xf>
    <xf numFmtId="0" fontId="3" fillId="0" borderId="34" xfId="0" applyFont="1" applyBorder="1" applyAlignment="1"/>
    <xf numFmtId="0" fontId="3" fillId="0" borderId="31" xfId="0" applyFont="1" applyBorder="1" applyAlignment="1"/>
    <xf numFmtId="0" fontId="4" fillId="3" borderId="18"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3" fillId="0" borderId="14" xfId="0" applyFont="1" applyBorder="1" applyAlignment="1"/>
    <xf numFmtId="0" fontId="3" fillId="0" borderId="16" xfId="0" applyFont="1" applyBorder="1" applyAlignment="1"/>
    <xf numFmtId="2" fontId="15" fillId="0" borderId="18" xfId="0" applyNumberFormat="1" applyFont="1" applyBorder="1" applyAlignment="1">
      <alignment horizontal="center" vertical="center" wrapText="1"/>
    </xf>
    <xf numFmtId="0" fontId="4" fillId="0" borderId="18" xfId="0" applyFont="1" applyBorder="1" applyAlignment="1">
      <alignment horizontal="center"/>
    </xf>
    <xf numFmtId="0" fontId="18" fillId="0" borderId="32" xfId="0" applyFont="1" applyBorder="1" applyAlignment="1">
      <alignment horizontal="center" wrapText="1"/>
    </xf>
    <xf numFmtId="0" fontId="18" fillId="0" borderId="32" xfId="0" applyFont="1" applyBorder="1" applyAlignment="1">
      <alignment horizontal="center" vertical="center" wrapText="1"/>
    </xf>
    <xf numFmtId="2" fontId="15" fillId="0" borderId="49" xfId="0" applyNumberFormat="1" applyFont="1" applyBorder="1" applyAlignment="1">
      <alignment horizontal="center" vertical="center"/>
    </xf>
    <xf numFmtId="0" fontId="3" fillId="0" borderId="46" xfId="0" applyFont="1" applyBorder="1" applyAlignment="1"/>
    <xf numFmtId="0" fontId="3" fillId="0" borderId="54" xfId="0" applyFont="1" applyBorder="1" applyAlignment="1"/>
    <xf numFmtId="1" fontId="15" fillId="0" borderId="18" xfId="0" applyNumberFormat="1" applyFont="1" applyBorder="1" applyAlignment="1">
      <alignment horizontal="center" vertical="center" wrapText="1"/>
    </xf>
    <xf numFmtId="1" fontId="3" fillId="0" borderId="45" xfId="0" applyNumberFormat="1" applyFont="1" applyBorder="1" applyAlignment="1"/>
    <xf numFmtId="1" fontId="3" fillId="0" borderId="42" xfId="0" applyNumberFormat="1" applyFont="1" applyBorder="1" applyAlignment="1"/>
    <xf numFmtId="0" fontId="4" fillId="0" borderId="32" xfId="0" applyFont="1" applyBorder="1" applyAlignment="1">
      <alignment horizontal="center"/>
    </xf>
    <xf numFmtId="0" fontId="15" fillId="0" borderId="18" xfId="0" applyFont="1" applyBorder="1" applyAlignment="1">
      <alignment horizontal="center"/>
    </xf>
    <xf numFmtId="0" fontId="21" fillId="0" borderId="32" xfId="0" applyFont="1" applyBorder="1" applyAlignment="1">
      <alignment horizontal="center" wrapText="1"/>
    </xf>
    <xf numFmtId="0" fontId="3" fillId="0" borderId="55" xfId="0" applyFont="1" applyBorder="1" applyAlignment="1"/>
    <xf numFmtId="0" fontId="16" fillId="0" borderId="32" xfId="0" applyFont="1" applyBorder="1" applyAlignment="1">
      <alignment horizontal="center" vertical="center" wrapText="1"/>
    </xf>
    <xf numFmtId="0" fontId="15" fillId="6" borderId="39" xfId="0" applyFont="1" applyFill="1" applyBorder="1" applyAlignment="1">
      <alignment horizontal="center" vertical="top" wrapText="1"/>
    </xf>
    <xf numFmtId="0" fontId="15" fillId="11" borderId="39" xfId="0" applyFont="1" applyFill="1" applyBorder="1" applyAlignment="1">
      <alignment horizontal="center" vertical="center" wrapText="1"/>
    </xf>
    <xf numFmtId="0" fontId="15" fillId="6" borderId="49" xfId="0" applyFont="1" applyFill="1" applyBorder="1" applyAlignment="1">
      <alignment horizontal="center" vertical="center" wrapText="1"/>
    </xf>
    <xf numFmtId="0" fontId="15" fillId="6" borderId="39" xfId="0" applyFont="1" applyFill="1" applyBorder="1" applyAlignment="1">
      <alignment horizontal="center" vertical="center" wrapText="1"/>
    </xf>
    <xf numFmtId="0" fontId="3" fillId="0" borderId="45" xfId="0" applyFont="1" applyBorder="1" applyAlignment="1">
      <alignment horizontal="center" vertical="center" wrapText="1"/>
    </xf>
    <xf numFmtId="0" fontId="3" fillId="0" borderId="17" xfId="0" applyFont="1" applyBorder="1" applyAlignment="1">
      <alignment horizontal="center" vertical="center" wrapText="1"/>
    </xf>
    <xf numFmtId="0" fontId="15" fillId="11" borderId="39" xfId="0" applyFont="1" applyFill="1" applyBorder="1" applyAlignment="1">
      <alignment horizontal="center" vertical="top" wrapText="1"/>
    </xf>
    <xf numFmtId="0" fontId="15" fillId="11" borderId="39" xfId="0" applyFont="1" applyFill="1" applyBorder="1" applyAlignment="1">
      <alignment vertical="center" wrapText="1"/>
    </xf>
    <xf numFmtId="0" fontId="15" fillId="11" borderId="38" xfId="0" applyFont="1" applyFill="1" applyBorder="1" applyAlignment="1">
      <alignment vertical="center" wrapText="1"/>
    </xf>
    <xf numFmtId="0" fontId="4" fillId="0" borderId="12" xfId="0" applyFont="1" applyBorder="1" applyAlignment="1">
      <alignment horizontal="center" vertical="center"/>
    </xf>
    <xf numFmtId="0" fontId="3" fillId="0" borderId="44" xfId="0" applyFont="1" applyBorder="1" applyAlignment="1"/>
    <xf numFmtId="0" fontId="3" fillId="0" borderId="15" xfId="0" applyFont="1" applyBorder="1" applyAlignment="1"/>
    <xf numFmtId="0" fontId="4" fillId="0" borderId="18" xfId="0" applyFont="1" applyBorder="1" applyAlignment="1">
      <alignment horizontal="center" vertical="center"/>
    </xf>
    <xf numFmtId="0" fontId="14" fillId="11" borderId="44" xfId="0" applyFont="1" applyFill="1" applyBorder="1" applyAlignment="1">
      <alignment horizontal="center" vertical="center" wrapText="1"/>
    </xf>
    <xf numFmtId="0" fontId="3" fillId="0" borderId="44" xfId="0" applyFont="1" applyBorder="1" applyAlignment="1">
      <alignment horizontal="center" vertical="center" wrapText="1"/>
    </xf>
    <xf numFmtId="0" fontId="3" fillId="0" borderId="15" xfId="0" applyFont="1" applyBorder="1" applyAlignment="1">
      <alignment horizontal="center" vertical="center" wrapText="1"/>
    </xf>
    <xf numFmtId="0" fontId="15" fillId="11" borderId="46" xfId="0" applyFont="1" applyFill="1" applyBorder="1" applyAlignment="1">
      <alignment horizontal="center" vertical="center" wrapText="1"/>
    </xf>
    <xf numFmtId="0" fontId="3" fillId="0" borderId="46" xfId="0" applyFont="1" applyBorder="1" applyAlignment="1">
      <alignment horizontal="center" vertical="center" wrapText="1"/>
    </xf>
    <xf numFmtId="0" fontId="3" fillId="0" borderId="19" xfId="0" applyFont="1" applyBorder="1" applyAlignment="1">
      <alignment horizontal="center" vertical="center" wrapText="1"/>
    </xf>
    <xf numFmtId="0" fontId="15" fillId="6" borderId="36" xfId="0" applyFont="1" applyFill="1" applyBorder="1" applyAlignment="1">
      <alignment horizontal="center" vertical="center" wrapText="1"/>
    </xf>
    <xf numFmtId="0" fontId="3" fillId="0" borderId="41" xfId="0" applyFont="1" applyBorder="1" applyAlignment="1"/>
    <xf numFmtId="0" fontId="15" fillId="11" borderId="36" xfId="0" applyFont="1" applyFill="1" applyBorder="1" applyAlignment="1">
      <alignment horizontal="center" vertical="center" wrapText="1"/>
    </xf>
    <xf numFmtId="0" fontId="4" fillId="3" borderId="8" xfId="0" applyFont="1" applyFill="1" applyBorder="1" applyAlignment="1">
      <alignment horizontal="center"/>
    </xf>
    <xf numFmtId="0" fontId="3" fillId="0" borderId="22" xfId="0" applyFont="1" applyBorder="1" applyAlignment="1"/>
    <xf numFmtId="0" fontId="4" fillId="5" borderId="51" xfId="0" applyFont="1" applyFill="1" applyBorder="1" applyAlignment="1">
      <alignment horizontal="center" wrapText="1"/>
    </xf>
    <xf numFmtId="0" fontId="4" fillId="6" borderId="25" xfId="0" applyFont="1" applyFill="1" applyBorder="1" applyAlignment="1">
      <alignment horizontal="center"/>
    </xf>
    <xf numFmtId="0" fontId="3" fillId="0" borderId="26" xfId="0" applyFont="1" applyBorder="1" applyAlignment="1"/>
    <xf numFmtId="0" fontId="3" fillId="0" borderId="27" xfId="0" applyFont="1" applyBorder="1" applyAlignment="1"/>
    <xf numFmtId="0" fontId="2" fillId="5" borderId="51" xfId="0" applyFont="1" applyFill="1" applyBorder="1" applyAlignment="1">
      <alignment horizontal="center"/>
    </xf>
    <xf numFmtId="0" fontId="2" fillId="6" borderId="51" xfId="0" applyFont="1" applyFill="1" applyBorder="1" applyAlignment="1">
      <alignment horizontal="center" vertical="center"/>
    </xf>
    <xf numFmtId="0" fontId="3" fillId="0" borderId="57" xfId="0" applyFont="1" applyBorder="1" applyAlignment="1">
      <alignment horizontal="center" vertical="center" wrapText="1"/>
    </xf>
    <xf numFmtId="0" fontId="4" fillId="0" borderId="50" xfId="0" applyFont="1" applyBorder="1" applyAlignment="1">
      <alignment horizontal="center"/>
    </xf>
    <xf numFmtId="0" fontId="11" fillId="0" borderId="48" xfId="0" applyFont="1" applyBorder="1" applyAlignment="1">
      <alignment horizontal="center" vertical="top" wrapText="1"/>
    </xf>
    <xf numFmtId="0" fontId="3" fillId="0" borderId="2" xfId="0" applyFont="1" applyBorder="1" applyAlignment="1"/>
    <xf numFmtId="0" fontId="3" fillId="0" borderId="3" xfId="0" applyFont="1" applyBorder="1" applyAlignment="1"/>
    <xf numFmtId="0" fontId="3" fillId="0" borderId="50" xfId="0" applyFont="1" applyBorder="1" applyAlignment="1"/>
    <xf numFmtId="0" fontId="3" fillId="0" borderId="5" xfId="0" applyFont="1" applyBorder="1" applyAlignment="1"/>
    <xf numFmtId="0" fontId="2" fillId="0" borderId="49" xfId="0" applyFont="1" applyBorder="1" applyAlignment="1">
      <alignment horizontal="center"/>
    </xf>
    <xf numFmtId="0" fontId="3" fillId="0" borderId="4" xfId="0" applyFont="1" applyBorder="1" applyAlignment="1"/>
    <xf numFmtId="0" fontId="2" fillId="0" borderId="49" xfId="0" applyFont="1" applyBorder="1" applyAlignment="1">
      <alignment horizontal="center" vertical="center" wrapText="1"/>
    </xf>
    <xf numFmtId="0" fontId="2" fillId="3" borderId="28" xfId="0" applyFont="1" applyFill="1" applyBorder="1" applyAlignment="1">
      <alignment horizontal="center"/>
    </xf>
    <xf numFmtId="0" fontId="3" fillId="0" borderId="6" xfId="0" applyFont="1" applyBorder="1" applyAlignment="1"/>
    <xf numFmtId="0" fontId="3" fillId="0" borderId="7" xfId="0" applyFont="1" applyBorder="1" applyAlignment="1"/>
    <xf numFmtId="0" fontId="2" fillId="4" borderId="8" xfId="0" applyFont="1" applyFill="1" applyBorder="1" applyAlignment="1">
      <alignment horizontal="center"/>
    </xf>
    <xf numFmtId="0" fontId="4" fillId="0" borderId="51" xfId="0" applyFont="1" applyBorder="1" applyAlignment="1" applyProtection="1">
      <alignment horizontal="center"/>
      <protection locked="0"/>
    </xf>
    <xf numFmtId="0" fontId="3" fillId="0" borderId="22" xfId="0" applyFont="1" applyBorder="1" applyAlignment="1" applyProtection="1">
      <protection locked="0"/>
    </xf>
    <xf numFmtId="0" fontId="3" fillId="0" borderId="9" xfId="0" applyFont="1" applyBorder="1" applyAlignment="1" applyProtection="1">
      <protection locked="0"/>
    </xf>
    <xf numFmtId="0" fontId="14" fillId="11" borderId="35" xfId="0" applyFont="1" applyFill="1" applyBorder="1" applyAlignment="1">
      <alignment horizontal="center" vertical="center" wrapText="1"/>
    </xf>
    <xf numFmtId="0" fontId="3" fillId="0" borderId="40" xfId="0" applyFont="1" applyBorder="1" applyAlignment="1"/>
    <xf numFmtId="0" fontId="3" fillId="0" borderId="47" xfId="0" applyFont="1" applyBorder="1" applyAlignment="1"/>
    <xf numFmtId="0" fontId="14" fillId="6" borderId="52" xfId="0" applyFont="1" applyFill="1" applyBorder="1" applyAlignment="1">
      <alignment horizontal="center" vertical="center" wrapText="1"/>
    </xf>
    <xf numFmtId="0" fontId="14" fillId="13" borderId="52" xfId="0" applyFont="1" applyFill="1" applyBorder="1" applyAlignment="1">
      <alignment horizontal="center" vertical="center" wrapText="1"/>
    </xf>
    <xf numFmtId="0" fontId="3" fillId="0" borderId="53" xfId="0" applyFont="1" applyBorder="1" applyAlignment="1"/>
    <xf numFmtId="0" fontId="3" fillId="0" borderId="1" xfId="0" applyFont="1" applyBorder="1" applyAlignment="1">
      <alignment horizontal="center" vertical="center" wrapText="1"/>
    </xf>
    <xf numFmtId="0" fontId="14" fillId="6" borderId="12" xfId="0" applyFont="1" applyFill="1" applyBorder="1" applyAlignment="1">
      <alignment horizontal="center" vertical="center" wrapText="1"/>
    </xf>
    <xf numFmtId="0" fontId="26" fillId="6" borderId="18" xfId="0" applyFont="1" applyFill="1" applyBorder="1" applyAlignment="1">
      <alignment horizontal="center" vertical="center" wrapText="1"/>
    </xf>
    <xf numFmtId="0" fontId="2" fillId="6" borderId="49" xfId="0" applyFont="1" applyFill="1" applyBorder="1" applyAlignment="1">
      <alignment horizontal="center" vertical="center"/>
    </xf>
    <xf numFmtId="0" fontId="3" fillId="0" borderId="13" xfId="0" applyFont="1" applyBorder="1" applyAlignment="1"/>
    <xf numFmtId="0" fontId="2" fillId="3" borderId="18"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4" fillId="0" borderId="32" xfId="0" applyFont="1" applyBorder="1" applyAlignment="1" applyProtection="1">
      <alignment horizontal="center" wrapText="1"/>
      <protection locked="0"/>
    </xf>
    <xf numFmtId="0" fontId="3" fillId="0" borderId="14" xfId="0" applyFont="1" applyBorder="1" applyAlignment="1" applyProtection="1">
      <alignment wrapText="1"/>
      <protection locked="0"/>
    </xf>
    <xf numFmtId="0" fontId="3" fillId="0" borderId="16" xfId="0" applyFont="1" applyBorder="1" applyAlignment="1" applyProtection="1">
      <alignment wrapText="1"/>
      <protection locked="0"/>
    </xf>
    <xf numFmtId="2" fontId="15" fillId="0" borderId="46" xfId="0" applyNumberFormat="1" applyFont="1" applyBorder="1" applyAlignment="1">
      <alignment horizontal="center" vertical="center"/>
    </xf>
    <xf numFmtId="0" fontId="3" fillId="0" borderId="46" xfId="0" applyFont="1" applyBorder="1" applyAlignment="1">
      <alignment horizontal="center" vertical="center"/>
    </xf>
    <xf numFmtId="0" fontId="3" fillId="0" borderId="19" xfId="0" applyFont="1" applyBorder="1" applyAlignment="1">
      <alignment horizontal="center" vertical="center"/>
    </xf>
    <xf numFmtId="2" fontId="15" fillId="0" borderId="45" xfId="0" applyNumberFormat="1" applyFont="1" applyBorder="1" applyAlignment="1">
      <alignment horizontal="center" vertical="center" wrapText="1"/>
    </xf>
    <xf numFmtId="0" fontId="4" fillId="0" borderId="14" xfId="0" applyFont="1" applyBorder="1" applyAlignment="1" applyProtection="1">
      <alignment horizontal="center"/>
      <protection locked="0"/>
    </xf>
    <xf numFmtId="0" fontId="3" fillId="0" borderId="11" xfId="0" applyFont="1" applyBorder="1" applyAlignment="1"/>
    <xf numFmtId="0" fontId="15" fillId="12" borderId="18" xfId="0" applyFont="1" applyFill="1" applyBorder="1" applyAlignment="1">
      <alignment horizontal="center" vertical="center" wrapText="1"/>
    </xf>
    <xf numFmtId="0" fontId="4" fillId="0" borderId="18" xfId="0" applyFont="1" applyBorder="1" applyAlignment="1" applyProtection="1">
      <alignment horizontal="center" wrapText="1"/>
      <protection locked="0"/>
    </xf>
    <xf numFmtId="0" fontId="3" fillId="0" borderId="45" xfId="0" applyFont="1" applyBorder="1" applyAlignment="1" applyProtection="1">
      <alignment wrapText="1"/>
      <protection locked="0"/>
    </xf>
    <xf numFmtId="0" fontId="3" fillId="0" borderId="17" xfId="0" applyFont="1" applyBorder="1" applyAlignment="1" applyProtection="1">
      <alignment wrapText="1"/>
      <protection locked="0"/>
    </xf>
    <xf numFmtId="0" fontId="15" fillId="6" borderId="48" xfId="0" applyFont="1" applyFill="1" applyBorder="1" applyAlignment="1">
      <alignment horizontal="center" vertical="center" wrapText="1"/>
    </xf>
    <xf numFmtId="0" fontId="15" fillId="11" borderId="58" xfId="0" applyFont="1" applyFill="1" applyBorder="1" applyAlignment="1">
      <alignment horizontal="center" vertical="center" wrapText="1"/>
    </xf>
    <xf numFmtId="0" fontId="3" fillId="0" borderId="57" xfId="0" applyFont="1" applyBorder="1" applyAlignment="1"/>
    <xf numFmtId="0" fontId="4" fillId="4" borderId="8" xfId="0" applyFont="1" applyFill="1" applyBorder="1" applyAlignment="1">
      <alignment horizontal="center"/>
    </xf>
    <xf numFmtId="0" fontId="17" fillId="0" borderId="18" xfId="0" applyFont="1" applyBorder="1" applyAlignment="1">
      <alignment horizontal="center" vertical="center"/>
    </xf>
    <xf numFmtId="0" fontId="14" fillId="13" borderId="12" xfId="0" applyFont="1" applyFill="1" applyBorder="1" applyAlignment="1">
      <alignment horizontal="center" vertical="center" wrapText="1"/>
    </xf>
    <xf numFmtId="0" fontId="4" fillId="5" borderId="51" xfId="0" applyFont="1" applyFill="1" applyBorder="1" applyAlignment="1">
      <alignment horizontal="center"/>
    </xf>
    <xf numFmtId="0" fontId="4" fillId="6" borderId="49" xfId="0" applyFont="1" applyFill="1" applyBorder="1" applyAlignment="1">
      <alignment horizontal="center" vertical="center"/>
    </xf>
    <xf numFmtId="0" fontId="14" fillId="11" borderId="12" xfId="0" applyFont="1" applyFill="1" applyBorder="1" applyAlignment="1">
      <alignment horizontal="center" vertical="center" wrapText="1"/>
    </xf>
    <xf numFmtId="0" fontId="17" fillId="0" borderId="49" xfId="0" applyFont="1" applyBorder="1" applyAlignment="1">
      <alignment horizontal="center" vertical="center"/>
    </xf>
    <xf numFmtId="0" fontId="17" fillId="0" borderId="52" xfId="0" applyFont="1" applyBorder="1" applyAlignment="1">
      <alignment horizontal="center" vertical="center"/>
    </xf>
    <xf numFmtId="0" fontId="16" fillId="0" borderId="32" xfId="0" applyFont="1" applyBorder="1" applyAlignment="1">
      <alignment horizontal="left" wrapText="1"/>
    </xf>
    <xf numFmtId="0" fontId="20" fillId="15" borderId="4" xfId="0" applyFont="1" applyFill="1" applyBorder="1" applyAlignment="1">
      <alignment horizontal="center" wrapText="1"/>
    </xf>
    <xf numFmtId="0" fontId="20" fillId="15" borderId="57" xfId="0" applyFont="1" applyFill="1" applyBorder="1" applyAlignment="1">
      <alignment horizontal="center" wrapText="1"/>
    </xf>
    <xf numFmtId="0" fontId="20" fillId="15" borderId="13" xfId="0" applyFont="1" applyFill="1" applyBorder="1" applyAlignment="1">
      <alignment horizontal="center" wrapText="1"/>
    </xf>
    <xf numFmtId="0" fontId="16" fillId="0" borderId="32" xfId="0" applyFont="1" applyBorder="1" applyAlignment="1">
      <alignment horizontal="center"/>
    </xf>
    <xf numFmtId="0" fontId="16" fillId="0" borderId="14" xfId="0" applyFont="1" applyBorder="1" applyAlignment="1">
      <alignment horizontal="center"/>
    </xf>
    <xf numFmtId="0" fontId="16" fillId="0" borderId="16" xfId="0" applyFont="1" applyBorder="1" applyAlignment="1">
      <alignment horizontal="center"/>
    </xf>
    <xf numFmtId="0" fontId="4" fillId="0" borderId="14" xfId="0" applyFont="1" applyBorder="1" applyAlignment="1">
      <alignment horizontal="center"/>
    </xf>
    <xf numFmtId="0" fontId="4" fillId="0" borderId="16" xfId="0" applyFont="1" applyBorder="1" applyAlignment="1">
      <alignment horizontal="center"/>
    </xf>
    <xf numFmtId="0" fontId="15" fillId="13" borderId="45" xfId="0" applyFont="1" applyFill="1" applyBorder="1" applyAlignment="1" applyProtection="1">
      <alignment horizontal="center" vertical="center" wrapText="1"/>
      <protection locked="0"/>
    </xf>
    <xf numFmtId="0" fontId="4" fillId="12" borderId="18" xfId="0" applyFont="1" applyFill="1" applyBorder="1" applyAlignment="1">
      <alignment vertical="center" wrapText="1"/>
    </xf>
    <xf numFmtId="0" fontId="19" fillId="6" borderId="18" xfId="0" applyFont="1" applyFill="1" applyBorder="1" applyAlignment="1">
      <alignment horizontal="center" vertical="center" wrapText="1"/>
    </xf>
    <xf numFmtId="0" fontId="19" fillId="13" borderId="18" xfId="0" applyFont="1" applyFill="1" applyBorder="1" applyAlignment="1">
      <alignment horizontal="center" vertical="center" wrapText="1"/>
    </xf>
    <xf numFmtId="0" fontId="22" fillId="11" borderId="18" xfId="0" applyFont="1" applyFill="1" applyBorder="1" applyAlignment="1">
      <alignment horizontal="center" vertical="center" wrapText="1"/>
    </xf>
    <xf numFmtId="0" fontId="22" fillId="6" borderId="18" xfId="0" applyFont="1" applyFill="1" applyBorder="1" applyAlignment="1">
      <alignment horizontal="center" vertical="center" wrapText="1"/>
    </xf>
    <xf numFmtId="0" fontId="22" fillId="13" borderId="18" xfId="0" applyFont="1" applyFill="1" applyBorder="1" applyAlignment="1">
      <alignment horizontal="center" vertical="center" wrapText="1"/>
    </xf>
    <xf numFmtId="0" fontId="19" fillId="11" borderId="18" xfId="0" applyFont="1" applyFill="1" applyBorder="1" applyAlignment="1">
      <alignment horizontal="center" vertical="center" wrapText="1"/>
    </xf>
    <xf numFmtId="0" fontId="19" fillId="6" borderId="18" xfId="0" applyFont="1" applyFill="1" applyBorder="1" applyAlignment="1">
      <alignment horizontal="center" vertical="center"/>
    </xf>
    <xf numFmtId="0" fontId="4" fillId="3" borderId="51" xfId="0" applyFont="1" applyFill="1" applyBorder="1" applyAlignment="1">
      <alignment horizontal="center"/>
    </xf>
  </cellXfs>
  <cellStyles count="1">
    <cellStyle name="Normal" xfId="0" builtinId="0"/>
  </cellStyles>
  <dxfs count="280">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ill>
        <patternFill patternType="solid">
          <fgColor rgb="FF00B0F0"/>
          <bgColor rgb="FF00B0F0"/>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
      <fill>
        <patternFill patternType="solid">
          <fgColor rgb="FFD9E2F3"/>
          <bgColor rgb="FFD9E2F3"/>
        </patternFill>
      </fill>
    </dxf>
    <dxf>
      <fill>
        <patternFill patternType="solid">
          <fgColor rgb="FFB4C6E7"/>
          <bgColor rgb="FFB4C6E7"/>
        </patternFill>
      </fill>
    </dxf>
    <dxf>
      <fill>
        <patternFill patternType="solid">
          <fgColor theme="4"/>
          <bgColor theme="4"/>
        </patternFill>
      </fill>
    </dxf>
  </dxfs>
  <tableStyles count="8">
    <tableStyle name="Grafica G.Directiva-style 2" pivot="0" count="3" xr9:uid="{00000000-0011-0000-FFFF-FFFF00000000}">
      <tableStyleElement type="headerRow" dxfId="279"/>
      <tableStyleElement type="firstRowStripe" dxfId="278"/>
      <tableStyleElement type="secondRowStripe" dxfId="277"/>
    </tableStyle>
    <tableStyle name="Grafica G. Académica-style" pivot="0" count="3" xr9:uid="{00000000-0011-0000-FFFF-FFFF01000000}">
      <tableStyleElement type="headerRow" dxfId="276"/>
      <tableStyleElement type="firstRowStripe" dxfId="275"/>
      <tableStyleElement type="secondRowStripe" dxfId="274"/>
    </tableStyle>
    <tableStyle name="Grafica G. Académica-style 2" pivot="0" count="3" xr9:uid="{00000000-0011-0000-FFFF-FFFF02000000}">
      <tableStyleElement type="headerRow" dxfId="273"/>
      <tableStyleElement type="firstRowStripe" dxfId="272"/>
      <tableStyleElement type="secondRowStripe" dxfId="271"/>
    </tableStyle>
    <tableStyle name="Grafica G. Comunitaria-style" pivot="0" count="3" xr9:uid="{00000000-0011-0000-FFFF-FFFF03000000}">
      <tableStyleElement type="headerRow" dxfId="270"/>
      <tableStyleElement type="firstRowStripe" dxfId="269"/>
      <tableStyleElement type="secondRowStripe" dxfId="268"/>
    </tableStyle>
    <tableStyle name="Grafica G. Comunitaria-style 2" pivot="0" count="3" xr9:uid="{00000000-0011-0000-FFFF-FFFF04000000}">
      <tableStyleElement type="headerRow" dxfId="267"/>
      <tableStyleElement type="firstRowStripe" dxfId="266"/>
      <tableStyleElement type="secondRowStripe" dxfId="265"/>
    </tableStyle>
    <tableStyle name="Grafica G Administrativa-style" pivot="0" count="3" xr9:uid="{00000000-0011-0000-FFFF-FFFF05000000}">
      <tableStyleElement type="headerRow" dxfId="264"/>
      <tableStyleElement type="firstRowStripe" dxfId="263"/>
      <tableStyleElement type="secondRowStripe" dxfId="262"/>
    </tableStyle>
    <tableStyle name="Grafica G Administrativa-style 2" pivot="0" count="3" xr9:uid="{00000000-0011-0000-FFFF-FFFF06000000}">
      <tableStyleElement type="headerRow" dxfId="261"/>
      <tableStyleElement type="firstRowStripe" dxfId="260"/>
      <tableStyleElement type="secondRowStripe" dxfId="259"/>
    </tableStyle>
    <tableStyle name="Grafica G.Directiva-style" pivot="0" count="3" xr9:uid="{00000000-0011-0000-FFFF-FFFF07000000}">
      <tableStyleElement type="headerRow" dxfId="258"/>
      <tableStyleElement type="firstRowStripe" dxfId="257"/>
      <tableStyleElement type="secondRowStripe" dxfId="25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Procesos Gestión Directiva</a:t>
            </a:r>
          </a:p>
        </c:rich>
      </c:tx>
      <c:overlay val="0"/>
    </c:title>
    <c:autoTitleDeleted val="0"/>
    <c:plotArea>
      <c:layout/>
      <c:lineChart>
        <c:grouping val="standard"/>
        <c:varyColors val="1"/>
        <c:ser>
          <c:idx val="0"/>
          <c:order val="0"/>
          <c:tx>
            <c:strRef>
              <c:f>Directiva!$B$1</c:f>
              <c:strCache>
                <c:ptCount val="1"/>
                <c:pt idx="0">
                  <c:v>Resultados Periodo</c:v>
                </c:pt>
              </c:strCache>
            </c:strRef>
          </c:tx>
          <c:spPr>
            <a:ln w="19050" cmpd="sng">
              <a:solidFill>
                <a:schemeClr val="accent1"/>
              </a:solidFill>
            </a:ln>
          </c:spPr>
          <c:marker>
            <c:symbol val="circle"/>
            <c:size val="5"/>
            <c:spPr>
              <a:solidFill>
                <a:schemeClr val="accent1"/>
              </a:solidFill>
              <a:ln cmpd="sng">
                <a:solidFill>
                  <a:schemeClr val="accent1"/>
                </a:solidFill>
              </a:ln>
            </c:spPr>
          </c:marker>
          <c:cat>
            <c:strRef>
              <c:f>Directiva!$A$2:$A$7</c:f>
              <c:strCache>
                <c:ptCount val="6"/>
                <c:pt idx="0">
                  <c:v>Direccionamiento Estratégico</c:v>
                </c:pt>
                <c:pt idx="1">
                  <c:v>Gestión Estratégica</c:v>
                </c:pt>
                <c:pt idx="2">
                  <c:v>Gobierno Escolar y Comunidad Educativa</c:v>
                </c:pt>
                <c:pt idx="3">
                  <c:v>Cultura Institucional</c:v>
                </c:pt>
                <c:pt idx="4">
                  <c:v>Clima Escolar</c:v>
                </c:pt>
                <c:pt idx="5">
                  <c:v>Relaciones Con El Entorno</c:v>
                </c:pt>
              </c:strCache>
            </c:strRef>
          </c:cat>
          <c:val>
            <c:numRef>
              <c:f>Directiva!$B$2:$B$7</c:f>
              <c:numCache>
                <c:formatCode>General</c:formatCode>
                <c:ptCount val="6"/>
                <c:pt idx="0">
                  <c:v>1</c:v>
                </c:pt>
                <c:pt idx="1">
                  <c:v>1</c:v>
                </c:pt>
                <c:pt idx="2">
                  <c:v>1</c:v>
                </c:pt>
                <c:pt idx="3">
                  <c:v>1</c:v>
                </c:pt>
                <c:pt idx="4">
                  <c:v>1</c:v>
                </c:pt>
                <c:pt idx="5">
                  <c:v>1</c:v>
                </c:pt>
              </c:numCache>
            </c:numRef>
          </c:val>
          <c:smooth val="0"/>
          <c:extLst>
            <c:ext xmlns:c16="http://schemas.microsoft.com/office/drawing/2014/chart" uri="{C3380CC4-5D6E-409C-BE32-E72D297353CC}">
              <c16:uniqueId val="{00000000-4B56-40CF-9A5B-19FF407CAFF0}"/>
            </c:ext>
          </c:extLst>
        </c:ser>
        <c:ser>
          <c:idx val="1"/>
          <c:order val="1"/>
          <c:tx>
            <c:strRef>
              <c:f>Directiva!$XEU$1</c:f>
              <c:strCache>
                <c:ptCount val="1"/>
                <c:pt idx="0">
                  <c:v>Existencia</c:v>
                </c:pt>
              </c:strCache>
            </c:strRef>
          </c:tx>
          <c:spPr>
            <a:ln>
              <a:solidFill>
                <a:srgbClr val="FF0000"/>
              </a:solidFill>
            </a:ln>
          </c:spPr>
          <c:marker>
            <c:symbol val="none"/>
          </c:marker>
          <c:dPt>
            <c:idx val="4"/>
            <c:bubble3D val="0"/>
            <c:extLst>
              <c:ext xmlns:c16="http://schemas.microsoft.com/office/drawing/2014/chart" uri="{C3380CC4-5D6E-409C-BE32-E72D297353CC}">
                <c16:uniqueId val="{00000001-E902-4281-9EB0-B1857322D63F}"/>
              </c:ext>
            </c:extLst>
          </c:dPt>
          <c:val>
            <c:numRef>
              <c:f>Directiva!$XEU$2:$XEU$7</c:f>
              <c:numCache>
                <c:formatCode>General</c:formatCode>
                <c:ptCount val="6"/>
                <c:pt idx="0">
                  <c:v>1</c:v>
                </c:pt>
                <c:pt idx="1">
                  <c:v>1</c:v>
                </c:pt>
                <c:pt idx="2">
                  <c:v>1</c:v>
                </c:pt>
                <c:pt idx="3">
                  <c:v>1</c:v>
                </c:pt>
                <c:pt idx="4">
                  <c:v>1</c:v>
                </c:pt>
                <c:pt idx="5">
                  <c:v>1</c:v>
                </c:pt>
              </c:numCache>
            </c:numRef>
          </c:val>
          <c:smooth val="0"/>
          <c:extLst>
            <c:ext xmlns:c16="http://schemas.microsoft.com/office/drawing/2014/chart" uri="{C3380CC4-5D6E-409C-BE32-E72D297353CC}">
              <c16:uniqueId val="{00000002-F408-4CCB-9822-388D5BD25A75}"/>
            </c:ext>
          </c:extLst>
        </c:ser>
        <c:ser>
          <c:idx val="2"/>
          <c:order val="2"/>
          <c:tx>
            <c:strRef>
              <c:f>Directiva!$XEV$1</c:f>
              <c:strCache>
                <c:ptCount val="1"/>
                <c:pt idx="0">
                  <c:v>Pertinencia</c:v>
                </c:pt>
              </c:strCache>
            </c:strRef>
          </c:tx>
          <c:spPr>
            <a:ln>
              <a:solidFill>
                <a:schemeClr val="accent4"/>
              </a:solidFill>
            </a:ln>
          </c:spPr>
          <c:marker>
            <c:symbol val="none"/>
          </c:marker>
          <c:val>
            <c:numRef>
              <c:f>Directiva!$XEV$2:$XEV$7</c:f>
              <c:numCache>
                <c:formatCode>General</c:formatCode>
                <c:ptCount val="6"/>
                <c:pt idx="0">
                  <c:v>2</c:v>
                </c:pt>
                <c:pt idx="1">
                  <c:v>2</c:v>
                </c:pt>
                <c:pt idx="2">
                  <c:v>2</c:v>
                </c:pt>
                <c:pt idx="3">
                  <c:v>2</c:v>
                </c:pt>
                <c:pt idx="4">
                  <c:v>2</c:v>
                </c:pt>
                <c:pt idx="5">
                  <c:v>2</c:v>
                </c:pt>
              </c:numCache>
            </c:numRef>
          </c:val>
          <c:smooth val="0"/>
          <c:extLst>
            <c:ext xmlns:c16="http://schemas.microsoft.com/office/drawing/2014/chart" uri="{C3380CC4-5D6E-409C-BE32-E72D297353CC}">
              <c16:uniqueId val="{00000003-F408-4CCB-9822-388D5BD25A75}"/>
            </c:ext>
          </c:extLst>
        </c:ser>
        <c:ser>
          <c:idx val="3"/>
          <c:order val="3"/>
          <c:tx>
            <c:strRef>
              <c:f>Directiva!$XEW$1</c:f>
              <c:strCache>
                <c:ptCount val="1"/>
                <c:pt idx="0">
                  <c:v>Apropiación</c:v>
                </c:pt>
              </c:strCache>
            </c:strRef>
          </c:tx>
          <c:spPr>
            <a:ln>
              <a:solidFill>
                <a:schemeClr val="accent6"/>
              </a:solidFill>
            </a:ln>
          </c:spPr>
          <c:marker>
            <c:symbol val="none"/>
          </c:marker>
          <c:val>
            <c:numRef>
              <c:f>Directiva!$XEW$2:$XEW$7</c:f>
              <c:numCache>
                <c:formatCode>General</c:formatCode>
                <c:ptCount val="6"/>
                <c:pt idx="0">
                  <c:v>3</c:v>
                </c:pt>
                <c:pt idx="1">
                  <c:v>3</c:v>
                </c:pt>
                <c:pt idx="2">
                  <c:v>3</c:v>
                </c:pt>
                <c:pt idx="3">
                  <c:v>3</c:v>
                </c:pt>
                <c:pt idx="4">
                  <c:v>3</c:v>
                </c:pt>
                <c:pt idx="5">
                  <c:v>3</c:v>
                </c:pt>
              </c:numCache>
            </c:numRef>
          </c:val>
          <c:smooth val="0"/>
          <c:extLst>
            <c:ext xmlns:c16="http://schemas.microsoft.com/office/drawing/2014/chart" uri="{C3380CC4-5D6E-409C-BE32-E72D297353CC}">
              <c16:uniqueId val="{00000004-F408-4CCB-9822-388D5BD25A75}"/>
            </c:ext>
          </c:extLst>
        </c:ser>
        <c:ser>
          <c:idx val="4"/>
          <c:order val="4"/>
          <c:tx>
            <c:strRef>
              <c:f>Directiva!$XEX$1</c:f>
              <c:strCache>
                <c:ptCount val="1"/>
                <c:pt idx="0">
                  <c:v>Mejora continua</c:v>
                </c:pt>
              </c:strCache>
            </c:strRef>
          </c:tx>
          <c:marker>
            <c:symbol val="none"/>
          </c:marker>
          <c:val>
            <c:numRef>
              <c:f>Directiva!$XEX$2:$XEX$7</c:f>
              <c:numCache>
                <c:formatCode>General</c:formatCode>
                <c:ptCount val="6"/>
                <c:pt idx="0">
                  <c:v>4</c:v>
                </c:pt>
                <c:pt idx="1">
                  <c:v>4</c:v>
                </c:pt>
                <c:pt idx="2">
                  <c:v>4</c:v>
                </c:pt>
                <c:pt idx="3">
                  <c:v>4</c:v>
                </c:pt>
                <c:pt idx="4">
                  <c:v>4</c:v>
                </c:pt>
                <c:pt idx="5">
                  <c:v>4</c:v>
                </c:pt>
              </c:numCache>
            </c:numRef>
          </c:val>
          <c:smooth val="0"/>
          <c:extLst>
            <c:ext xmlns:c16="http://schemas.microsoft.com/office/drawing/2014/chart" uri="{C3380CC4-5D6E-409C-BE32-E72D297353CC}">
              <c16:uniqueId val="{00000005-F408-4CCB-9822-388D5BD25A75}"/>
            </c:ext>
          </c:extLst>
        </c:ser>
        <c:dLbls>
          <c:showLegendKey val="0"/>
          <c:showVal val="0"/>
          <c:showCatName val="0"/>
          <c:showSerName val="0"/>
          <c:showPercent val="0"/>
          <c:showBubbleSize val="0"/>
        </c:dLbls>
        <c:marker val="1"/>
        <c:smooth val="0"/>
        <c:axId val="272718362"/>
        <c:axId val="1022714694"/>
      </c:lineChart>
      <c:catAx>
        <c:axId val="27271836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022714694"/>
        <c:crosses val="autoZero"/>
        <c:auto val="1"/>
        <c:lblAlgn val="ctr"/>
        <c:lblOffset val="100"/>
        <c:noMultiLvlLbl val="1"/>
      </c:catAx>
      <c:valAx>
        <c:axId val="1022714694"/>
        <c:scaling>
          <c:orientation val="minMax"/>
          <c:max val="5"/>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272718362"/>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Prácticas pedagógicas</a:t>
            </a:r>
          </a:p>
        </c:rich>
      </c:tx>
      <c:overlay val="0"/>
    </c:title>
    <c:autoTitleDeleted val="0"/>
    <c:plotArea>
      <c:layout/>
      <c:barChart>
        <c:barDir val="col"/>
        <c:grouping val="clustered"/>
        <c:varyColors val="1"/>
        <c:ser>
          <c:idx val="0"/>
          <c:order val="0"/>
          <c:invertIfNegative val="1"/>
          <c:cat>
            <c:strRef>
              <c:f>Académica!$B$25:$B$29</c:f>
              <c:strCache>
                <c:ptCount val="5"/>
                <c:pt idx="0">
                  <c:v>Evaluación</c:v>
                </c:pt>
                <c:pt idx="1">
                  <c:v>Opciones didácticas para las áreas, asignaturas y proyectos transversales</c:v>
                </c:pt>
                <c:pt idx="2">
                  <c:v>Estrategias para las tareas escolares</c:v>
                </c:pt>
                <c:pt idx="3">
                  <c:v>Uso articulado de los recursos para el aprendizaje</c:v>
                </c:pt>
                <c:pt idx="4">
                  <c:v>Uso de los tiempos para el aprendizaje</c:v>
                </c:pt>
              </c:strCache>
            </c:strRef>
          </c:cat>
          <c:val>
            <c:numRef>
              <c:f>Académica!$C$26:$C$29</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2C67-464F-9CDD-ED5C87967CF3}"/>
            </c:ext>
          </c:extLst>
        </c:ser>
        <c:dLbls>
          <c:showLegendKey val="0"/>
          <c:showVal val="0"/>
          <c:showCatName val="0"/>
          <c:showSerName val="0"/>
          <c:showPercent val="0"/>
          <c:showBubbleSize val="0"/>
        </c:dLbls>
        <c:gapWidth val="150"/>
        <c:axId val="1360373384"/>
        <c:axId val="1338814414"/>
      </c:barChart>
      <c:catAx>
        <c:axId val="136037338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338814414"/>
        <c:crosses val="autoZero"/>
        <c:auto val="1"/>
        <c:lblAlgn val="ctr"/>
        <c:lblOffset val="100"/>
        <c:noMultiLvlLbl val="1"/>
      </c:catAx>
      <c:valAx>
        <c:axId val="1338814414"/>
        <c:scaling>
          <c:orientation val="minMax"/>
        </c:scaling>
        <c:delete val="0"/>
        <c:axPos val="l"/>
        <c:numFmt formatCode="General" sourceLinked="1"/>
        <c:majorTickMark val="cross"/>
        <c:minorTickMark val="cross"/>
        <c:tickLblPos val="nextTo"/>
        <c:spPr>
          <a:ln>
            <a:noFill/>
          </a:ln>
        </c:spPr>
        <c:crossAx val="1360373384"/>
        <c:crosses val="autoZero"/>
        <c:crossBetween val="between"/>
      </c:valAx>
    </c:plotArea>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Seguimiento académico</a:t>
            </a:r>
          </a:p>
        </c:rich>
      </c:tx>
      <c:overlay val="0"/>
    </c:title>
    <c:autoTitleDeleted val="0"/>
    <c:plotArea>
      <c:layout/>
      <c:barChart>
        <c:barDir val="col"/>
        <c:grouping val="clustered"/>
        <c:varyColors val="1"/>
        <c:ser>
          <c:idx val="0"/>
          <c:order val="0"/>
          <c:invertIfNegative val="1"/>
          <c:cat>
            <c:strRef>
              <c:f>Académica!$B$32:$B$37</c:f>
              <c:strCache>
                <c:ptCount val="6"/>
                <c:pt idx="0">
                  <c:v>Seguimiento a los resultados académicos</c:v>
                </c:pt>
                <c:pt idx="1">
                  <c:v>Uso pedagógico de las evaluaciones externas</c:v>
                </c:pt>
                <c:pt idx="2">
                  <c:v>Seguimiento a la asistencia</c:v>
                </c:pt>
                <c:pt idx="3">
                  <c:v>Actividades de recuperación</c:v>
                </c:pt>
                <c:pt idx="4">
                  <c:v>Apoyo pedagógico para estudiantes con dificultades de aprendizaje</c:v>
                </c:pt>
                <c:pt idx="5">
                  <c:v>Seguimiento a los egresados</c:v>
                </c:pt>
              </c:strCache>
            </c:strRef>
          </c:cat>
          <c:val>
            <c:numRef>
              <c:f>Académica!$C$32:$C$37</c:f>
              <c:numCache>
                <c:formatCode>General</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0-56B4-414B-B3AC-3CC640D62F1F}"/>
            </c:ext>
          </c:extLst>
        </c:ser>
        <c:dLbls>
          <c:showLegendKey val="0"/>
          <c:showVal val="0"/>
          <c:showCatName val="0"/>
          <c:showSerName val="0"/>
          <c:showPercent val="0"/>
          <c:showBubbleSize val="0"/>
        </c:dLbls>
        <c:gapWidth val="150"/>
        <c:axId val="232223929"/>
        <c:axId val="384113544"/>
      </c:barChart>
      <c:catAx>
        <c:axId val="232223929"/>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384113544"/>
        <c:crosses val="autoZero"/>
        <c:auto val="1"/>
        <c:lblAlgn val="ctr"/>
        <c:lblOffset val="100"/>
        <c:noMultiLvlLbl val="1"/>
      </c:catAx>
      <c:valAx>
        <c:axId val="384113544"/>
        <c:scaling>
          <c:orientation val="minMax"/>
        </c:scaling>
        <c:delete val="0"/>
        <c:axPos val="l"/>
        <c:numFmt formatCode="General" sourceLinked="1"/>
        <c:majorTickMark val="cross"/>
        <c:minorTickMark val="cross"/>
        <c:tickLblPos val="nextTo"/>
        <c:spPr>
          <a:ln>
            <a:noFill/>
          </a:ln>
        </c:spPr>
        <c:crossAx val="232223929"/>
        <c:crosses val="autoZero"/>
        <c:crossBetween val="between"/>
      </c:valAx>
    </c:plotArea>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Gestión de aula</a:t>
            </a:r>
          </a:p>
        </c:rich>
      </c:tx>
      <c:overlay val="0"/>
    </c:title>
    <c:autoTitleDeleted val="0"/>
    <c:plotArea>
      <c:layout/>
      <c:barChart>
        <c:barDir val="col"/>
        <c:grouping val="clustered"/>
        <c:varyColors val="1"/>
        <c:ser>
          <c:idx val="0"/>
          <c:order val="0"/>
          <c:invertIfNegative val="1"/>
          <c:cat>
            <c:strRef>
              <c:f>Académica!$B$30:$B$31</c:f>
              <c:strCache>
                <c:ptCount val="2"/>
                <c:pt idx="0">
                  <c:v>Planeación de clases</c:v>
                </c:pt>
                <c:pt idx="1">
                  <c:v>Evaluación en el aula</c:v>
                </c:pt>
              </c:strCache>
            </c:strRef>
          </c:cat>
          <c:val>
            <c:numRef>
              <c:f>Académica!$C$30:$C$31</c:f>
              <c:numCache>
                <c:formatCode>General</c:formatCode>
                <c:ptCount val="2"/>
                <c:pt idx="0">
                  <c:v>1</c:v>
                </c:pt>
                <c:pt idx="1">
                  <c:v>1</c:v>
                </c:pt>
              </c:numCache>
            </c:numRef>
          </c:val>
          <c:extLst>
            <c:ext xmlns:c16="http://schemas.microsoft.com/office/drawing/2014/chart" uri="{C3380CC4-5D6E-409C-BE32-E72D297353CC}">
              <c16:uniqueId val="{00000000-F3E3-4640-B7F2-E65DD4E61212}"/>
            </c:ext>
          </c:extLst>
        </c:ser>
        <c:dLbls>
          <c:showLegendKey val="0"/>
          <c:showVal val="0"/>
          <c:showCatName val="0"/>
          <c:showSerName val="0"/>
          <c:showPercent val="0"/>
          <c:showBubbleSize val="0"/>
        </c:dLbls>
        <c:gapWidth val="150"/>
        <c:axId val="969015045"/>
        <c:axId val="1384269823"/>
      </c:barChart>
      <c:catAx>
        <c:axId val="96901504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384269823"/>
        <c:crosses val="autoZero"/>
        <c:auto val="1"/>
        <c:lblAlgn val="ctr"/>
        <c:lblOffset val="100"/>
        <c:noMultiLvlLbl val="1"/>
      </c:catAx>
      <c:valAx>
        <c:axId val="1384269823"/>
        <c:scaling>
          <c:orientation val="minMax"/>
        </c:scaling>
        <c:delete val="0"/>
        <c:axPos val="l"/>
        <c:numFmt formatCode="General" sourceLinked="1"/>
        <c:majorTickMark val="cross"/>
        <c:minorTickMark val="cross"/>
        <c:tickLblPos val="nextTo"/>
        <c:spPr>
          <a:ln>
            <a:noFill/>
          </a:ln>
        </c:spPr>
        <c:crossAx val="969015045"/>
        <c:crosses val="autoZero"/>
        <c:crossBetween val="between"/>
      </c:valAx>
    </c:plotArea>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Procesos Gestión Comunitaria</a:t>
            </a:r>
          </a:p>
        </c:rich>
      </c:tx>
      <c:overlay val="0"/>
    </c:title>
    <c:autoTitleDeleted val="0"/>
    <c:plotArea>
      <c:layout/>
      <c:lineChart>
        <c:grouping val="standard"/>
        <c:varyColors val="1"/>
        <c:ser>
          <c:idx val="0"/>
          <c:order val="0"/>
          <c:tx>
            <c:v>Resultados periodo</c:v>
          </c:tx>
          <c:spPr>
            <a:ln w="19050" cmpd="sng">
              <a:solidFill>
                <a:schemeClr val="accent1"/>
              </a:solidFill>
            </a:ln>
          </c:spPr>
          <c:marker>
            <c:symbol val="circle"/>
            <c:size val="5"/>
            <c:spPr>
              <a:solidFill>
                <a:schemeClr val="accent1"/>
              </a:solidFill>
              <a:ln cmpd="sng">
                <a:solidFill>
                  <a:schemeClr val="accent1"/>
                </a:solidFill>
              </a:ln>
            </c:spPr>
          </c:marker>
          <c:cat>
            <c:strRef>
              <c:f>Comunitaria!$A$2:$A$4</c:f>
              <c:strCache>
                <c:ptCount val="3"/>
                <c:pt idx="0">
                  <c:v>Accesibilidad</c:v>
                </c:pt>
                <c:pt idx="1">
                  <c:v>Proyección a la comunidad</c:v>
                </c:pt>
                <c:pt idx="2">
                  <c:v>Participación </c:v>
                </c:pt>
              </c:strCache>
            </c:strRef>
          </c:cat>
          <c:val>
            <c:numRef>
              <c:f>Comunitaria!$B$2:$B$4</c:f>
              <c:numCache>
                <c:formatCode>General</c:formatCode>
                <c:ptCount val="3"/>
                <c:pt idx="0">
                  <c:v>1</c:v>
                </c:pt>
                <c:pt idx="1">
                  <c:v>1</c:v>
                </c:pt>
                <c:pt idx="2">
                  <c:v>1</c:v>
                </c:pt>
              </c:numCache>
            </c:numRef>
          </c:val>
          <c:smooth val="0"/>
          <c:extLst>
            <c:ext xmlns:c16="http://schemas.microsoft.com/office/drawing/2014/chart" uri="{C3380CC4-5D6E-409C-BE32-E72D297353CC}">
              <c16:uniqueId val="{00000000-6A18-435B-8C5A-5D6076092CF1}"/>
            </c:ext>
          </c:extLst>
        </c:ser>
        <c:ser>
          <c:idx val="1"/>
          <c:order val="1"/>
          <c:tx>
            <c:v>Existencia</c:v>
          </c:tx>
          <c:spPr>
            <a:ln w="19050" cmpd="sng">
              <a:solidFill>
                <a:srgbClr val="FF0000">
                  <a:alpha val="100000"/>
                </a:srgbClr>
              </a:solidFill>
              <a:prstDash val="solid"/>
            </a:ln>
          </c:spPr>
          <c:marker>
            <c:symbol val="none"/>
          </c:marker>
          <c:cat>
            <c:strRef>
              <c:f>Comunitaria!$A$2:$A$4</c:f>
              <c:strCache>
                <c:ptCount val="3"/>
                <c:pt idx="0">
                  <c:v>Accesibilidad</c:v>
                </c:pt>
                <c:pt idx="1">
                  <c:v>Proyección a la comunidad</c:v>
                </c:pt>
                <c:pt idx="2">
                  <c:v>Participación </c:v>
                </c:pt>
              </c:strCache>
            </c:strRef>
          </c:cat>
          <c:val>
            <c:numRef>
              <c:f>Comunitaria!$D$2:$D$4</c:f>
              <c:numCache>
                <c:formatCode>General</c:formatCode>
                <c:ptCount val="3"/>
                <c:pt idx="0">
                  <c:v>1</c:v>
                </c:pt>
                <c:pt idx="1">
                  <c:v>1</c:v>
                </c:pt>
                <c:pt idx="2">
                  <c:v>1</c:v>
                </c:pt>
              </c:numCache>
            </c:numRef>
          </c:val>
          <c:smooth val="0"/>
          <c:extLst>
            <c:ext xmlns:c16="http://schemas.microsoft.com/office/drawing/2014/chart" uri="{C3380CC4-5D6E-409C-BE32-E72D297353CC}">
              <c16:uniqueId val="{00000001-6A18-435B-8C5A-5D6076092CF1}"/>
            </c:ext>
          </c:extLst>
        </c:ser>
        <c:ser>
          <c:idx val="2"/>
          <c:order val="2"/>
          <c:tx>
            <c:v>Pertinencia</c:v>
          </c:tx>
          <c:spPr>
            <a:ln w="19050" cmpd="sng">
              <a:solidFill>
                <a:srgbClr val="FFC000">
                  <a:alpha val="100000"/>
                </a:srgbClr>
              </a:solidFill>
              <a:prstDash val="solid"/>
            </a:ln>
          </c:spPr>
          <c:marker>
            <c:symbol val="none"/>
          </c:marker>
          <c:cat>
            <c:strRef>
              <c:f>Comunitaria!$A$2:$A$4</c:f>
              <c:strCache>
                <c:ptCount val="3"/>
                <c:pt idx="0">
                  <c:v>Accesibilidad</c:v>
                </c:pt>
                <c:pt idx="1">
                  <c:v>Proyección a la comunidad</c:v>
                </c:pt>
                <c:pt idx="2">
                  <c:v>Participación </c:v>
                </c:pt>
              </c:strCache>
            </c:strRef>
          </c:cat>
          <c:val>
            <c:numRef>
              <c:f>Comunitaria!$E$2:$E$4</c:f>
              <c:numCache>
                <c:formatCode>General</c:formatCode>
                <c:ptCount val="3"/>
                <c:pt idx="0">
                  <c:v>2</c:v>
                </c:pt>
                <c:pt idx="1">
                  <c:v>2</c:v>
                </c:pt>
                <c:pt idx="2">
                  <c:v>2</c:v>
                </c:pt>
              </c:numCache>
            </c:numRef>
          </c:val>
          <c:smooth val="0"/>
          <c:extLst>
            <c:ext xmlns:c16="http://schemas.microsoft.com/office/drawing/2014/chart" uri="{C3380CC4-5D6E-409C-BE32-E72D297353CC}">
              <c16:uniqueId val="{00000002-6A18-435B-8C5A-5D6076092CF1}"/>
            </c:ext>
          </c:extLst>
        </c:ser>
        <c:ser>
          <c:idx val="3"/>
          <c:order val="3"/>
          <c:tx>
            <c:v>Apropiación</c:v>
          </c:tx>
          <c:spPr>
            <a:ln w="19050" cmpd="sng">
              <a:solidFill>
                <a:srgbClr val="92D050">
                  <a:alpha val="100000"/>
                </a:srgbClr>
              </a:solidFill>
              <a:prstDash val="solid"/>
            </a:ln>
          </c:spPr>
          <c:marker>
            <c:symbol val="none"/>
          </c:marker>
          <c:cat>
            <c:strRef>
              <c:f>Comunitaria!$A$2:$A$4</c:f>
              <c:strCache>
                <c:ptCount val="3"/>
                <c:pt idx="0">
                  <c:v>Accesibilidad</c:v>
                </c:pt>
                <c:pt idx="1">
                  <c:v>Proyección a la comunidad</c:v>
                </c:pt>
                <c:pt idx="2">
                  <c:v>Participación </c:v>
                </c:pt>
              </c:strCache>
            </c:strRef>
          </c:cat>
          <c:val>
            <c:numRef>
              <c:f>Comunitaria!$F$2:$F$4</c:f>
              <c:numCache>
                <c:formatCode>General</c:formatCode>
                <c:ptCount val="3"/>
                <c:pt idx="0">
                  <c:v>3</c:v>
                </c:pt>
                <c:pt idx="1">
                  <c:v>3</c:v>
                </c:pt>
                <c:pt idx="2">
                  <c:v>3</c:v>
                </c:pt>
              </c:numCache>
            </c:numRef>
          </c:val>
          <c:smooth val="0"/>
          <c:extLst>
            <c:ext xmlns:c16="http://schemas.microsoft.com/office/drawing/2014/chart" uri="{C3380CC4-5D6E-409C-BE32-E72D297353CC}">
              <c16:uniqueId val="{00000003-6A18-435B-8C5A-5D6076092CF1}"/>
            </c:ext>
          </c:extLst>
        </c:ser>
        <c:ser>
          <c:idx val="4"/>
          <c:order val="4"/>
          <c:tx>
            <c:v>Mejoramiento continuo</c:v>
          </c:tx>
          <c:spPr>
            <a:ln w="19050" cmpd="sng">
              <a:solidFill>
                <a:srgbClr val="00B0F0">
                  <a:alpha val="100000"/>
                </a:srgbClr>
              </a:solidFill>
              <a:prstDash val="solid"/>
            </a:ln>
          </c:spPr>
          <c:marker>
            <c:symbol val="none"/>
          </c:marker>
          <c:cat>
            <c:strRef>
              <c:f>Comunitaria!$A$2:$A$4</c:f>
              <c:strCache>
                <c:ptCount val="3"/>
                <c:pt idx="0">
                  <c:v>Accesibilidad</c:v>
                </c:pt>
                <c:pt idx="1">
                  <c:v>Proyección a la comunidad</c:v>
                </c:pt>
                <c:pt idx="2">
                  <c:v>Participación </c:v>
                </c:pt>
              </c:strCache>
            </c:strRef>
          </c:cat>
          <c:val>
            <c:numRef>
              <c:f>Comunitaria!$G$2:$G$4</c:f>
              <c:numCache>
                <c:formatCode>General</c:formatCode>
                <c:ptCount val="3"/>
                <c:pt idx="0">
                  <c:v>4</c:v>
                </c:pt>
                <c:pt idx="1">
                  <c:v>4</c:v>
                </c:pt>
                <c:pt idx="2">
                  <c:v>4</c:v>
                </c:pt>
              </c:numCache>
            </c:numRef>
          </c:val>
          <c:smooth val="0"/>
          <c:extLst>
            <c:ext xmlns:c16="http://schemas.microsoft.com/office/drawing/2014/chart" uri="{C3380CC4-5D6E-409C-BE32-E72D297353CC}">
              <c16:uniqueId val="{00000004-6A18-435B-8C5A-5D6076092CF1}"/>
            </c:ext>
          </c:extLst>
        </c:ser>
        <c:dLbls>
          <c:showLegendKey val="0"/>
          <c:showVal val="0"/>
          <c:showCatName val="0"/>
          <c:showSerName val="0"/>
          <c:showPercent val="0"/>
          <c:showBubbleSize val="0"/>
        </c:dLbls>
        <c:marker val="1"/>
        <c:smooth val="0"/>
        <c:axId val="1881254532"/>
        <c:axId val="62516034"/>
      </c:lineChart>
      <c:catAx>
        <c:axId val="188125453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62516034"/>
        <c:crosses val="autoZero"/>
        <c:auto val="1"/>
        <c:lblAlgn val="ctr"/>
        <c:lblOffset val="100"/>
        <c:noMultiLvlLbl val="1"/>
      </c:catAx>
      <c:valAx>
        <c:axId val="62516034"/>
        <c:scaling>
          <c:orientation val="minMax"/>
          <c:max val="5"/>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881254532"/>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Accesibilidad</a:t>
            </a:r>
          </a:p>
        </c:rich>
      </c:tx>
      <c:overlay val="0"/>
    </c:title>
    <c:autoTitleDeleted val="0"/>
    <c:plotArea>
      <c:layout/>
      <c:barChart>
        <c:barDir val="col"/>
        <c:grouping val="clustered"/>
        <c:varyColors val="1"/>
        <c:ser>
          <c:idx val="0"/>
          <c:order val="0"/>
          <c:tx>
            <c:v>Resultado</c:v>
          </c:tx>
          <c:spPr>
            <a:solidFill>
              <a:srgbClr val="4472C4"/>
            </a:solidFill>
            <a:ln cmpd="sng">
              <a:solidFill>
                <a:srgbClr val="000000"/>
              </a:solidFill>
            </a:ln>
          </c:spPr>
          <c:invertIfNegative val="1"/>
          <c:cat>
            <c:strRef>
              <c:f>Comunitaria!$B$22</c:f>
              <c:strCache>
                <c:ptCount val="1"/>
                <c:pt idx="0">
                  <c:v>Necesidades y expectativas de los estudiantes</c:v>
                </c:pt>
              </c:strCache>
            </c:strRef>
          </c:cat>
          <c:val>
            <c:numRef>
              <c:f>Comunitaria!$C$22:$C$25</c:f>
              <c:numCache>
                <c:formatCode>General</c:formatCode>
                <c:ptCount val="4"/>
                <c:pt idx="0">
                  <c:v>1</c:v>
                </c:pt>
                <c:pt idx="1">
                  <c:v>1</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D8A-4B1D-B8AC-CFC7FBF5926C}"/>
            </c:ext>
          </c:extLst>
        </c:ser>
        <c:dLbls>
          <c:showLegendKey val="0"/>
          <c:showVal val="0"/>
          <c:showCatName val="0"/>
          <c:showSerName val="0"/>
          <c:showPercent val="0"/>
          <c:showBubbleSize val="0"/>
        </c:dLbls>
        <c:gapWidth val="150"/>
        <c:axId val="1885510872"/>
        <c:axId val="1083439782"/>
      </c:barChart>
      <c:catAx>
        <c:axId val="188551087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083439782"/>
        <c:crosses val="autoZero"/>
        <c:auto val="1"/>
        <c:lblAlgn val="ctr"/>
        <c:lblOffset val="100"/>
        <c:noMultiLvlLbl val="1"/>
      </c:catAx>
      <c:valAx>
        <c:axId val="1083439782"/>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885510872"/>
        <c:crosses val="autoZero"/>
        <c:crossBetween val="between"/>
        <c:majorUnit val="1"/>
        <c:minorUnit val="1"/>
      </c:valAx>
    </c:plotArea>
    <c:plotVisOnly val="1"/>
    <c:dispBlanksAs val="zero"/>
    <c:showDLblsOverMax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Proyección a la comunidad</a:t>
            </a:r>
          </a:p>
        </c:rich>
      </c:tx>
      <c:overlay val="0"/>
    </c:title>
    <c:autoTitleDeleted val="0"/>
    <c:plotArea>
      <c:layout/>
      <c:barChart>
        <c:barDir val="col"/>
        <c:grouping val="clustered"/>
        <c:varyColors val="1"/>
        <c:ser>
          <c:idx val="0"/>
          <c:order val="0"/>
          <c:tx>
            <c:v>Resultado</c:v>
          </c:tx>
          <c:spPr>
            <a:solidFill>
              <a:srgbClr val="4472C4"/>
            </a:solidFill>
            <a:ln cmpd="sng">
              <a:solidFill>
                <a:srgbClr val="000000"/>
              </a:solidFill>
            </a:ln>
          </c:spPr>
          <c:invertIfNegative val="1"/>
          <c:cat>
            <c:strRef>
              <c:f>Comunitaria!$B$23:$B$24</c:f>
              <c:strCache>
                <c:ptCount val="2"/>
                <c:pt idx="0">
                  <c:v>Escuela de padres</c:v>
                </c:pt>
                <c:pt idx="1">
                  <c:v>Servicio social estudiantil</c:v>
                </c:pt>
              </c:strCache>
            </c:strRef>
          </c:cat>
          <c:val>
            <c:numRef>
              <c:f>Comunitaria!$C$23:$C$25</c:f>
              <c:numCache>
                <c:formatCode>General</c:formatCode>
                <c:ptCount val="3"/>
                <c:pt idx="0">
                  <c:v>1</c:v>
                </c:pt>
                <c:pt idx="1">
                  <c:v>1</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59D-40D3-B3E6-13D8D0B7C1B7}"/>
            </c:ext>
          </c:extLst>
        </c:ser>
        <c:dLbls>
          <c:showLegendKey val="0"/>
          <c:showVal val="0"/>
          <c:showCatName val="0"/>
          <c:showSerName val="0"/>
          <c:showPercent val="0"/>
          <c:showBubbleSize val="0"/>
        </c:dLbls>
        <c:gapWidth val="150"/>
        <c:axId val="1386511704"/>
        <c:axId val="593570417"/>
      </c:barChart>
      <c:catAx>
        <c:axId val="138651170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593570417"/>
        <c:crosses val="autoZero"/>
        <c:auto val="1"/>
        <c:lblAlgn val="ctr"/>
        <c:lblOffset val="100"/>
        <c:noMultiLvlLbl val="1"/>
      </c:catAx>
      <c:valAx>
        <c:axId val="59357041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386511704"/>
        <c:crosses val="autoZero"/>
        <c:crossBetween val="between"/>
        <c:majorUnit val="1"/>
        <c:minorUnit val="1"/>
      </c:valAx>
    </c:plotArea>
    <c:plotVisOnly val="1"/>
    <c:dispBlanksAs val="zero"/>
    <c:showDLblsOverMax val="1"/>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Participación</a:t>
            </a:r>
          </a:p>
        </c:rich>
      </c:tx>
      <c:overlay val="0"/>
    </c:title>
    <c:autoTitleDeleted val="0"/>
    <c:plotArea>
      <c:layout/>
      <c:barChart>
        <c:barDir val="col"/>
        <c:grouping val="clustered"/>
        <c:varyColors val="1"/>
        <c:ser>
          <c:idx val="0"/>
          <c:order val="0"/>
          <c:tx>
            <c:v>Resultado</c:v>
          </c:tx>
          <c:spPr>
            <a:solidFill>
              <a:srgbClr val="4472C4"/>
            </a:solidFill>
            <a:ln cmpd="sng">
              <a:solidFill>
                <a:srgbClr val="000000"/>
              </a:solidFill>
            </a:ln>
          </c:spPr>
          <c:invertIfNegative val="1"/>
          <c:cat>
            <c:strRef>
              <c:f>Comunitaria!$B$25</c:f>
              <c:strCache>
                <c:ptCount val="1"/>
                <c:pt idx="0">
                  <c:v>Participación de la comunidad educativa</c:v>
                </c:pt>
              </c:strCache>
            </c:strRef>
          </c:cat>
          <c:val>
            <c:numRef>
              <c:f>Comunitaria!$C$25</c:f>
              <c:numCache>
                <c:formatCode>General</c:formatCode>
                <c:ptCount val="1"/>
                <c:pt idx="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7DE-48B0-B18A-A1BCBD5CB088}"/>
            </c:ext>
          </c:extLst>
        </c:ser>
        <c:dLbls>
          <c:showLegendKey val="0"/>
          <c:showVal val="0"/>
          <c:showCatName val="0"/>
          <c:showSerName val="0"/>
          <c:showPercent val="0"/>
          <c:showBubbleSize val="0"/>
        </c:dLbls>
        <c:gapWidth val="150"/>
        <c:axId val="104293340"/>
        <c:axId val="2132461974"/>
      </c:barChart>
      <c:catAx>
        <c:axId val="104293340"/>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2132461974"/>
        <c:crosses val="autoZero"/>
        <c:auto val="1"/>
        <c:lblAlgn val="ctr"/>
        <c:lblOffset val="100"/>
        <c:noMultiLvlLbl val="1"/>
      </c:catAx>
      <c:valAx>
        <c:axId val="213246197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04293340"/>
        <c:crosses val="autoZero"/>
        <c:crossBetween val="between"/>
        <c:majorUnit val="1"/>
        <c:minorUnit val="1"/>
      </c:valAx>
    </c:plotArea>
    <c:plotVisOnly val="1"/>
    <c:dispBlanksAs val="zero"/>
    <c:showDLblsOverMax val="1"/>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Procesos Gestión Administrativa</a:t>
            </a:r>
          </a:p>
        </c:rich>
      </c:tx>
      <c:overlay val="0"/>
    </c:title>
    <c:autoTitleDeleted val="0"/>
    <c:plotArea>
      <c:layout/>
      <c:lineChart>
        <c:grouping val="standard"/>
        <c:varyColors val="1"/>
        <c:ser>
          <c:idx val="0"/>
          <c:order val="0"/>
          <c:tx>
            <c:v>Resultados periodo</c:v>
          </c:tx>
          <c:spPr>
            <a:ln w="19050" cmpd="sng">
              <a:solidFill>
                <a:schemeClr val="accent1"/>
              </a:solidFill>
            </a:ln>
          </c:spPr>
          <c:marker>
            <c:symbol val="circle"/>
            <c:size val="5"/>
            <c:spPr>
              <a:solidFill>
                <a:schemeClr val="accent1"/>
              </a:solidFill>
              <a:ln cmpd="sng">
                <a:solidFill>
                  <a:schemeClr val="accent1"/>
                </a:solidFill>
              </a:ln>
            </c:spPr>
          </c:marker>
          <c:cat>
            <c:strRef>
              <c:f>Administrativa!$A$2:$A$4</c:f>
              <c:strCache>
                <c:ptCount val="3"/>
                <c:pt idx="0">
                  <c:v>Apoyo a la gestión académica</c:v>
                </c:pt>
                <c:pt idx="1">
                  <c:v>Administración de la planta física y de los recursos</c:v>
                </c:pt>
                <c:pt idx="2">
                  <c:v>Talento humano</c:v>
                </c:pt>
              </c:strCache>
            </c:strRef>
          </c:cat>
          <c:val>
            <c:numRef>
              <c:f>Administrativa!$B$2:$B$4</c:f>
              <c:numCache>
                <c:formatCode>General</c:formatCode>
                <c:ptCount val="3"/>
                <c:pt idx="0">
                  <c:v>1</c:v>
                </c:pt>
                <c:pt idx="1">
                  <c:v>1</c:v>
                </c:pt>
                <c:pt idx="2">
                  <c:v>1</c:v>
                </c:pt>
              </c:numCache>
            </c:numRef>
          </c:val>
          <c:smooth val="0"/>
          <c:extLst>
            <c:ext xmlns:c16="http://schemas.microsoft.com/office/drawing/2014/chart" uri="{C3380CC4-5D6E-409C-BE32-E72D297353CC}">
              <c16:uniqueId val="{00000000-BCBF-4D36-BC8B-B39BE2DBD5ED}"/>
            </c:ext>
          </c:extLst>
        </c:ser>
        <c:ser>
          <c:idx val="1"/>
          <c:order val="1"/>
          <c:tx>
            <c:v>Existencia</c:v>
          </c:tx>
          <c:spPr>
            <a:ln>
              <a:solidFill>
                <a:srgbClr val="FF0000"/>
              </a:solidFill>
            </a:ln>
          </c:spPr>
          <c:marker>
            <c:symbol val="none"/>
          </c:marker>
          <c:cat>
            <c:strRef>
              <c:f>Administrativa!$A$2:$A$4</c:f>
              <c:strCache>
                <c:ptCount val="3"/>
                <c:pt idx="0">
                  <c:v>Apoyo a la gestión académica</c:v>
                </c:pt>
                <c:pt idx="1">
                  <c:v>Administración de la planta física y de los recursos</c:v>
                </c:pt>
                <c:pt idx="2">
                  <c:v>Talento humano</c:v>
                </c:pt>
              </c:strCache>
            </c:strRef>
          </c:cat>
          <c:val>
            <c:numRef>
              <c:f>Administrativa!$XFA$2:$XFA$4</c:f>
              <c:numCache>
                <c:formatCode>General</c:formatCode>
                <c:ptCount val="3"/>
                <c:pt idx="0">
                  <c:v>1</c:v>
                </c:pt>
                <c:pt idx="1">
                  <c:v>1</c:v>
                </c:pt>
                <c:pt idx="2">
                  <c:v>1</c:v>
                </c:pt>
              </c:numCache>
            </c:numRef>
          </c:val>
          <c:smooth val="0"/>
          <c:extLst>
            <c:ext xmlns:c16="http://schemas.microsoft.com/office/drawing/2014/chart" uri="{C3380CC4-5D6E-409C-BE32-E72D297353CC}">
              <c16:uniqueId val="{00000001-BCBF-4D36-BC8B-B39BE2DBD5ED}"/>
            </c:ext>
          </c:extLst>
        </c:ser>
        <c:ser>
          <c:idx val="2"/>
          <c:order val="2"/>
          <c:tx>
            <c:v>Pertinencia</c:v>
          </c:tx>
          <c:spPr>
            <a:ln>
              <a:solidFill>
                <a:schemeClr val="accent4"/>
              </a:solidFill>
            </a:ln>
          </c:spPr>
          <c:marker>
            <c:symbol val="none"/>
          </c:marker>
          <c:cat>
            <c:strRef>
              <c:f>Administrativa!$A$2:$A$4</c:f>
              <c:strCache>
                <c:ptCount val="3"/>
                <c:pt idx="0">
                  <c:v>Apoyo a la gestión académica</c:v>
                </c:pt>
                <c:pt idx="1">
                  <c:v>Administración de la planta física y de los recursos</c:v>
                </c:pt>
                <c:pt idx="2">
                  <c:v>Talento humano</c:v>
                </c:pt>
              </c:strCache>
            </c:strRef>
          </c:cat>
          <c:val>
            <c:numRef>
              <c:f>Administrativa!$XFB$2:$XFB$4</c:f>
              <c:numCache>
                <c:formatCode>General</c:formatCode>
                <c:ptCount val="3"/>
                <c:pt idx="0">
                  <c:v>2</c:v>
                </c:pt>
                <c:pt idx="1">
                  <c:v>2</c:v>
                </c:pt>
                <c:pt idx="2">
                  <c:v>2</c:v>
                </c:pt>
              </c:numCache>
            </c:numRef>
          </c:val>
          <c:smooth val="0"/>
          <c:extLst>
            <c:ext xmlns:c16="http://schemas.microsoft.com/office/drawing/2014/chart" uri="{C3380CC4-5D6E-409C-BE32-E72D297353CC}">
              <c16:uniqueId val="{00000002-BCBF-4D36-BC8B-B39BE2DBD5ED}"/>
            </c:ext>
          </c:extLst>
        </c:ser>
        <c:ser>
          <c:idx val="3"/>
          <c:order val="3"/>
          <c:tx>
            <c:v>Apropiación</c:v>
          </c:tx>
          <c:spPr>
            <a:ln>
              <a:solidFill>
                <a:schemeClr val="accent6"/>
              </a:solidFill>
            </a:ln>
          </c:spPr>
          <c:marker>
            <c:symbol val="none"/>
          </c:marker>
          <c:cat>
            <c:strRef>
              <c:f>Administrativa!$A$2:$A$4</c:f>
              <c:strCache>
                <c:ptCount val="3"/>
                <c:pt idx="0">
                  <c:v>Apoyo a la gestión académica</c:v>
                </c:pt>
                <c:pt idx="1">
                  <c:v>Administración de la planta física y de los recursos</c:v>
                </c:pt>
                <c:pt idx="2">
                  <c:v>Talento humano</c:v>
                </c:pt>
              </c:strCache>
            </c:strRef>
          </c:cat>
          <c:val>
            <c:numRef>
              <c:f>Administrativa!$XFC$2:$XFC$4</c:f>
              <c:numCache>
                <c:formatCode>General</c:formatCode>
                <c:ptCount val="3"/>
                <c:pt idx="0">
                  <c:v>3</c:v>
                </c:pt>
                <c:pt idx="1">
                  <c:v>3</c:v>
                </c:pt>
                <c:pt idx="2">
                  <c:v>3</c:v>
                </c:pt>
              </c:numCache>
            </c:numRef>
          </c:val>
          <c:smooth val="0"/>
          <c:extLst>
            <c:ext xmlns:c16="http://schemas.microsoft.com/office/drawing/2014/chart" uri="{C3380CC4-5D6E-409C-BE32-E72D297353CC}">
              <c16:uniqueId val="{00000003-BCBF-4D36-BC8B-B39BE2DBD5ED}"/>
            </c:ext>
          </c:extLst>
        </c:ser>
        <c:ser>
          <c:idx val="4"/>
          <c:order val="4"/>
          <c:tx>
            <c:v>Mejora Continua</c:v>
          </c:tx>
          <c:marker>
            <c:symbol val="none"/>
          </c:marker>
          <c:val>
            <c:numRef>
              <c:f>Administrativa!$XFD$2:$XFD$4</c:f>
              <c:numCache>
                <c:formatCode>General</c:formatCode>
                <c:ptCount val="3"/>
                <c:pt idx="0">
                  <c:v>4</c:v>
                </c:pt>
                <c:pt idx="1">
                  <c:v>4</c:v>
                </c:pt>
                <c:pt idx="2">
                  <c:v>4</c:v>
                </c:pt>
              </c:numCache>
            </c:numRef>
          </c:val>
          <c:smooth val="0"/>
          <c:extLst>
            <c:ext xmlns:c16="http://schemas.microsoft.com/office/drawing/2014/chart" uri="{C3380CC4-5D6E-409C-BE32-E72D297353CC}">
              <c16:uniqueId val="{00000000-F249-41EE-83AE-D1AFF61A80E2}"/>
            </c:ext>
          </c:extLst>
        </c:ser>
        <c:dLbls>
          <c:showLegendKey val="0"/>
          <c:showVal val="0"/>
          <c:showCatName val="0"/>
          <c:showSerName val="0"/>
          <c:showPercent val="0"/>
          <c:showBubbleSize val="0"/>
        </c:dLbls>
        <c:marker val="1"/>
        <c:smooth val="0"/>
        <c:axId val="821034494"/>
        <c:axId val="1051638847"/>
      </c:lineChart>
      <c:catAx>
        <c:axId val="82103449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051638847"/>
        <c:crosses val="autoZero"/>
        <c:auto val="1"/>
        <c:lblAlgn val="ctr"/>
        <c:lblOffset val="100"/>
        <c:noMultiLvlLbl val="1"/>
      </c:catAx>
      <c:valAx>
        <c:axId val="1051638847"/>
        <c:scaling>
          <c:orientation val="minMax"/>
          <c:max val="5"/>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821034494"/>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Apoyo a la gestión académica</a:t>
            </a:r>
          </a:p>
        </c:rich>
      </c:tx>
      <c:overlay val="0"/>
    </c:title>
    <c:autoTitleDeleted val="0"/>
    <c:plotArea>
      <c:layout/>
      <c:barChart>
        <c:barDir val="col"/>
        <c:grouping val="clustered"/>
        <c:varyColors val="1"/>
        <c:ser>
          <c:idx val="0"/>
          <c:order val="0"/>
          <c:tx>
            <c:strRef>
              <c:f>Administrativa!$C$21</c:f>
              <c:strCache>
                <c:ptCount val="1"/>
                <c:pt idx="0">
                  <c:v>Resultado</c:v>
                </c:pt>
              </c:strCache>
            </c:strRef>
          </c:tx>
          <c:invertIfNegative val="1"/>
          <c:cat>
            <c:strRef>
              <c:f>Administrativa!$B$22:$B$23</c:f>
              <c:strCache>
                <c:ptCount val="2"/>
                <c:pt idx="0">
                  <c:v>Archivo académico - administrativo</c:v>
                </c:pt>
                <c:pt idx="1">
                  <c:v>
Sistema de información asociado al proceso académico de la institución  </c:v>
                </c:pt>
              </c:strCache>
            </c:strRef>
          </c:cat>
          <c:val>
            <c:numRef>
              <c:f>Administrativa!$C$22:$C$23</c:f>
              <c:numCache>
                <c:formatCode>General</c:formatCode>
                <c:ptCount val="2"/>
                <c:pt idx="0">
                  <c:v>1</c:v>
                </c:pt>
                <c:pt idx="1">
                  <c:v>1</c:v>
                </c:pt>
              </c:numCache>
            </c:numRef>
          </c:val>
          <c:extLst>
            <c:ext xmlns:c16="http://schemas.microsoft.com/office/drawing/2014/chart" uri="{C3380CC4-5D6E-409C-BE32-E72D297353CC}">
              <c16:uniqueId val="{00000000-483E-499D-ACD3-8CD46C21B752}"/>
            </c:ext>
          </c:extLst>
        </c:ser>
        <c:dLbls>
          <c:showLegendKey val="0"/>
          <c:showVal val="0"/>
          <c:showCatName val="0"/>
          <c:showSerName val="0"/>
          <c:showPercent val="0"/>
          <c:showBubbleSize val="0"/>
        </c:dLbls>
        <c:gapWidth val="150"/>
        <c:axId val="1112201391"/>
        <c:axId val="1810021581"/>
      </c:barChart>
      <c:catAx>
        <c:axId val="1112201391"/>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810021581"/>
        <c:crosses val="autoZero"/>
        <c:auto val="1"/>
        <c:lblAlgn val="ctr"/>
        <c:lblOffset val="100"/>
        <c:noMultiLvlLbl val="1"/>
      </c:catAx>
      <c:valAx>
        <c:axId val="1810021581"/>
        <c:scaling>
          <c:orientation val="minMax"/>
        </c:scaling>
        <c:delete val="0"/>
        <c:axPos val="l"/>
        <c:numFmt formatCode="General" sourceLinked="1"/>
        <c:majorTickMark val="cross"/>
        <c:minorTickMark val="cross"/>
        <c:tickLblPos val="nextTo"/>
        <c:spPr>
          <a:ln>
            <a:noFill/>
          </a:ln>
        </c:spPr>
        <c:crossAx val="1112201391"/>
        <c:crosses val="autoZero"/>
        <c:crossBetween val="between"/>
      </c:valAx>
    </c:plotArea>
    <c:plotVisOnly val="1"/>
    <c:dispBlanksAs val="zero"/>
    <c:showDLblsOverMax val="1"/>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Administración de la planta física y de los recursos</a:t>
            </a:r>
          </a:p>
        </c:rich>
      </c:tx>
      <c:overlay val="0"/>
    </c:title>
    <c:autoTitleDeleted val="0"/>
    <c:plotArea>
      <c:layout/>
      <c:barChart>
        <c:barDir val="col"/>
        <c:grouping val="clustered"/>
        <c:varyColors val="1"/>
        <c:ser>
          <c:idx val="0"/>
          <c:order val="0"/>
          <c:invertIfNegative val="1"/>
          <c:cat>
            <c:strRef>
              <c:f>Administrativa!$B$24:$B$25</c:f>
              <c:strCache>
                <c:ptCount val="2"/>
                <c:pt idx="0">
                  <c:v>Programas para el mantenimiento, adecuación y embellecimiento de la planta física</c:v>
                </c:pt>
                <c:pt idx="1">
                  <c:v>Adquisición y mantenimiento de equipos y recursos para el aprendizaje</c:v>
                </c:pt>
              </c:strCache>
            </c:strRef>
          </c:cat>
          <c:val>
            <c:numRef>
              <c:f>Administrativa!$C$24:$C$25</c:f>
              <c:numCache>
                <c:formatCode>General</c:formatCode>
                <c:ptCount val="2"/>
                <c:pt idx="0">
                  <c:v>1</c:v>
                </c:pt>
                <c:pt idx="1">
                  <c:v>1</c:v>
                </c:pt>
              </c:numCache>
            </c:numRef>
          </c:val>
          <c:extLst>
            <c:ext xmlns:c16="http://schemas.microsoft.com/office/drawing/2014/chart" uri="{C3380CC4-5D6E-409C-BE32-E72D297353CC}">
              <c16:uniqueId val="{00000000-46ED-46CE-A324-DEC83E72257D}"/>
            </c:ext>
          </c:extLst>
        </c:ser>
        <c:dLbls>
          <c:showLegendKey val="0"/>
          <c:showVal val="0"/>
          <c:showCatName val="0"/>
          <c:showSerName val="0"/>
          <c:showPercent val="0"/>
          <c:showBubbleSize val="0"/>
        </c:dLbls>
        <c:gapWidth val="150"/>
        <c:axId val="165163908"/>
        <c:axId val="502259957"/>
      </c:barChart>
      <c:catAx>
        <c:axId val="165163908"/>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502259957"/>
        <c:crosses val="autoZero"/>
        <c:auto val="1"/>
        <c:lblAlgn val="ctr"/>
        <c:lblOffset val="100"/>
        <c:noMultiLvlLbl val="1"/>
      </c:catAx>
      <c:valAx>
        <c:axId val="502259957"/>
        <c:scaling>
          <c:orientation val="minMax"/>
        </c:scaling>
        <c:delete val="0"/>
        <c:axPos val="l"/>
        <c:numFmt formatCode="General" sourceLinked="1"/>
        <c:majorTickMark val="cross"/>
        <c:minorTickMark val="cross"/>
        <c:tickLblPos val="nextTo"/>
        <c:spPr>
          <a:ln>
            <a:noFill/>
          </a:ln>
        </c:spPr>
        <c:crossAx val="165163908"/>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Direccionamiento estratégico</a:t>
            </a:r>
          </a:p>
        </c:rich>
      </c:tx>
      <c:overlay val="0"/>
    </c:title>
    <c:autoTitleDeleted val="0"/>
    <c:plotArea>
      <c:layout/>
      <c:barChart>
        <c:barDir val="col"/>
        <c:grouping val="clustered"/>
        <c:varyColors val="1"/>
        <c:ser>
          <c:idx val="0"/>
          <c:order val="0"/>
          <c:tx>
            <c:strRef>
              <c:f>Directiva!$C$21</c:f>
              <c:strCache>
                <c:ptCount val="1"/>
                <c:pt idx="0">
                  <c:v>Resultado</c:v>
                </c:pt>
              </c:strCache>
            </c:strRef>
          </c:tx>
          <c:invertIfNegative val="1"/>
          <c:cat>
            <c:strRef>
              <c:f>Directiva!$B$22:$B$24</c:f>
              <c:strCache>
                <c:ptCount val="3"/>
                <c:pt idx="0">
                  <c:v>Misión, visión y principios institucionales</c:v>
                </c:pt>
                <c:pt idx="1">
                  <c:v>Metas institucionales</c:v>
                </c:pt>
                <c:pt idx="2">
                  <c:v>Política de inclusión de personas de diferentes grupos poblacionales o diversidad cultural</c:v>
                </c:pt>
              </c:strCache>
            </c:strRef>
          </c:cat>
          <c:val>
            <c:numRef>
              <c:f>Directiva!$C$22:$C$24</c:f>
              <c:numCache>
                <c:formatCode>General</c:formatCode>
                <c:ptCount val="3"/>
                <c:pt idx="0">
                  <c:v>1</c:v>
                </c:pt>
                <c:pt idx="1">
                  <c:v>1</c:v>
                </c:pt>
                <c:pt idx="2">
                  <c:v>1</c:v>
                </c:pt>
              </c:numCache>
            </c:numRef>
          </c:val>
          <c:extLst>
            <c:ext xmlns:c16="http://schemas.microsoft.com/office/drawing/2014/chart" uri="{C3380CC4-5D6E-409C-BE32-E72D297353CC}">
              <c16:uniqueId val="{00000000-AB3C-4FE7-83E6-280211C0369C}"/>
            </c:ext>
          </c:extLst>
        </c:ser>
        <c:dLbls>
          <c:showLegendKey val="0"/>
          <c:showVal val="0"/>
          <c:showCatName val="0"/>
          <c:showSerName val="0"/>
          <c:showPercent val="0"/>
          <c:showBubbleSize val="0"/>
        </c:dLbls>
        <c:gapWidth val="150"/>
        <c:axId val="560952244"/>
        <c:axId val="1113587597"/>
      </c:barChart>
      <c:catAx>
        <c:axId val="56095224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113587597"/>
        <c:crosses val="autoZero"/>
        <c:auto val="1"/>
        <c:lblAlgn val="ctr"/>
        <c:lblOffset val="100"/>
        <c:noMultiLvlLbl val="1"/>
      </c:catAx>
      <c:valAx>
        <c:axId val="1113587597"/>
        <c:scaling>
          <c:orientation val="minMax"/>
        </c:scaling>
        <c:delete val="0"/>
        <c:axPos val="l"/>
        <c:numFmt formatCode="General" sourceLinked="1"/>
        <c:majorTickMark val="cross"/>
        <c:minorTickMark val="cross"/>
        <c:tickLblPos val="nextTo"/>
        <c:spPr>
          <a:ln>
            <a:noFill/>
          </a:ln>
        </c:spPr>
        <c:crossAx val="560952244"/>
        <c:crosses val="autoZero"/>
        <c:crossBetween val="between"/>
      </c:valAx>
    </c:plotArea>
    <c:plotVisOnly val="1"/>
    <c:dispBlanksAs val="zero"/>
    <c:showDLblsOverMax val="1"/>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Talento humano</a:t>
            </a:r>
          </a:p>
        </c:rich>
      </c:tx>
      <c:overlay val="0"/>
    </c:title>
    <c:autoTitleDeleted val="0"/>
    <c:plotArea>
      <c:layout/>
      <c:barChart>
        <c:barDir val="col"/>
        <c:grouping val="clustered"/>
        <c:varyColors val="1"/>
        <c:ser>
          <c:idx val="0"/>
          <c:order val="0"/>
          <c:invertIfNegative val="1"/>
          <c:cat>
            <c:strRef>
              <c:f>Administrativa!$B$26:$B$31</c:f>
              <c:strCache>
                <c:ptCount val="6"/>
                <c:pt idx="0">
                  <c:v>Asignación académica (Perfiles)</c:v>
                </c:pt>
                <c:pt idx="1">
                  <c:v>Inducción</c:v>
                </c:pt>
                <c:pt idx="2">
                  <c:v>Formación y capacitación</c:v>
                </c:pt>
                <c:pt idx="3">
                  <c:v>Evaluación del desempeño</c:v>
                </c:pt>
                <c:pt idx="4">
                  <c:v>Apoyo a la investigación</c:v>
                </c:pt>
                <c:pt idx="5">
                  <c:v>Convivencia y manejo de conflictos</c:v>
                </c:pt>
              </c:strCache>
            </c:strRef>
          </c:cat>
          <c:val>
            <c:numRef>
              <c:f>Administrativa!$C$26:$C$31</c:f>
              <c:numCache>
                <c:formatCode>General</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0-6347-49F6-9349-AD679A5B415B}"/>
            </c:ext>
          </c:extLst>
        </c:ser>
        <c:dLbls>
          <c:showLegendKey val="0"/>
          <c:showVal val="0"/>
          <c:showCatName val="0"/>
          <c:showSerName val="0"/>
          <c:showPercent val="0"/>
          <c:showBubbleSize val="0"/>
        </c:dLbls>
        <c:gapWidth val="150"/>
        <c:axId val="699800020"/>
        <c:axId val="1946877699"/>
      </c:barChart>
      <c:catAx>
        <c:axId val="699800020"/>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946877699"/>
        <c:crosses val="autoZero"/>
        <c:auto val="1"/>
        <c:lblAlgn val="ctr"/>
        <c:lblOffset val="100"/>
        <c:noMultiLvlLbl val="1"/>
      </c:catAx>
      <c:valAx>
        <c:axId val="1946877699"/>
        <c:scaling>
          <c:orientation val="minMax"/>
        </c:scaling>
        <c:delete val="0"/>
        <c:axPos val="l"/>
        <c:numFmt formatCode="General" sourceLinked="1"/>
        <c:majorTickMark val="cross"/>
        <c:minorTickMark val="cross"/>
        <c:tickLblPos val="nextTo"/>
        <c:spPr>
          <a:ln>
            <a:noFill/>
          </a:ln>
        </c:spPr>
        <c:crossAx val="699800020"/>
        <c:crosses val="autoZero"/>
        <c:crossBetween val="between"/>
      </c:valAx>
    </c:plotArea>
    <c:plotVisOnly val="1"/>
    <c:dispBlanksAs val="zero"/>
    <c:showDLblsOverMax val="1"/>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Insumos Gestión Directiva</a:t>
            </a:r>
          </a:p>
        </c:rich>
      </c:tx>
      <c:overlay val="0"/>
    </c:title>
    <c:autoTitleDeleted val="0"/>
    <c:plotArea>
      <c:layout/>
      <c:lineChart>
        <c:grouping val="standard"/>
        <c:varyColors val="1"/>
        <c:ser>
          <c:idx val="0"/>
          <c:order val="0"/>
          <c:tx>
            <c:v>Período</c:v>
          </c:tx>
          <c:spPr>
            <a:ln w="28575" cmpd="sng">
              <a:solidFill>
                <a:schemeClr val="accent1"/>
              </a:solidFill>
            </a:ln>
          </c:spPr>
          <c:marker>
            <c:symbol val="circle"/>
            <c:size val="5"/>
          </c:marker>
          <c:cat>
            <c:strRef>
              <c:f>'INSUMOS PMI'!$B$4:$B$15</c:f>
              <c:strCache>
                <c:ptCount val="11"/>
                <c:pt idx="0">
                  <c:v>Direccionamiento Estratégico</c:v>
                </c:pt>
                <c:pt idx="3">
                  <c:v>Gestión Estratégica</c:v>
                </c:pt>
                <c:pt idx="6">
                  <c:v>Gobierno Escolar y Comunidad Educativa</c:v>
                </c:pt>
                <c:pt idx="9">
                  <c:v>Cultura Institucional</c:v>
                </c:pt>
                <c:pt idx="10">
                  <c:v>Relaciones Con El Entorno</c:v>
                </c:pt>
              </c:strCache>
            </c:strRef>
          </c:cat>
          <c:val>
            <c:numRef>
              <c:f>'INSUMOS PMI'!$D$4:$D$15</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0-3F87-4B52-A78E-14F923922802}"/>
            </c:ext>
          </c:extLst>
        </c:ser>
        <c:ser>
          <c:idx val="1"/>
          <c:order val="1"/>
          <c:tx>
            <c:strRef>
              <c:f>'INSUMOS PMI'!$XFA$3</c:f>
              <c:strCache>
                <c:ptCount val="1"/>
                <c:pt idx="0">
                  <c:v>Existencia</c:v>
                </c:pt>
              </c:strCache>
            </c:strRef>
          </c:tx>
          <c:spPr>
            <a:ln>
              <a:solidFill>
                <a:srgbClr val="FF0000"/>
              </a:solidFill>
            </a:ln>
          </c:spPr>
          <c:marker>
            <c:symbol val="none"/>
          </c:marker>
          <c:cat>
            <c:strRef>
              <c:f>'INSUMOS PMI'!$B$4:$B$15</c:f>
              <c:strCache>
                <c:ptCount val="11"/>
                <c:pt idx="0">
                  <c:v>Direccionamiento Estratégico</c:v>
                </c:pt>
                <c:pt idx="3">
                  <c:v>Gestión Estratégica</c:v>
                </c:pt>
                <c:pt idx="6">
                  <c:v>Gobierno Escolar y Comunidad Educativa</c:v>
                </c:pt>
                <c:pt idx="9">
                  <c:v>Cultura Institucional</c:v>
                </c:pt>
                <c:pt idx="10">
                  <c:v>Relaciones Con El Entorno</c:v>
                </c:pt>
              </c:strCache>
            </c:strRef>
          </c:cat>
          <c:val>
            <c:numRef>
              <c:f>'INSUMOS PMI'!$XFA$4:$XFA$15</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3F87-4B52-A78E-14F923922802}"/>
            </c:ext>
          </c:extLst>
        </c:ser>
        <c:ser>
          <c:idx val="2"/>
          <c:order val="2"/>
          <c:tx>
            <c:strRef>
              <c:f>'INSUMOS PMI'!$XFB$3</c:f>
              <c:strCache>
                <c:ptCount val="1"/>
                <c:pt idx="0">
                  <c:v>Pertinencia</c:v>
                </c:pt>
              </c:strCache>
            </c:strRef>
          </c:tx>
          <c:spPr>
            <a:ln w="28575" cmpd="sng">
              <a:solidFill>
                <a:srgbClr val="FFC000">
                  <a:alpha val="100000"/>
                </a:srgbClr>
              </a:solidFill>
            </a:ln>
          </c:spPr>
          <c:marker>
            <c:symbol val="none"/>
          </c:marker>
          <c:cat>
            <c:strRef>
              <c:f>'INSUMOS PMI'!$B$4:$B$15</c:f>
              <c:strCache>
                <c:ptCount val="11"/>
                <c:pt idx="0">
                  <c:v>Direccionamiento Estratégico</c:v>
                </c:pt>
                <c:pt idx="3">
                  <c:v>Gestión Estratégica</c:v>
                </c:pt>
                <c:pt idx="6">
                  <c:v>Gobierno Escolar y Comunidad Educativa</c:v>
                </c:pt>
                <c:pt idx="9">
                  <c:v>Cultura Institucional</c:v>
                </c:pt>
                <c:pt idx="10">
                  <c:v>Relaciones Con El Entorno</c:v>
                </c:pt>
              </c:strCache>
            </c:strRef>
          </c:cat>
          <c:val>
            <c:numRef>
              <c:f>'INSUMOS PMI'!$XFB$4:$XFB$15</c:f>
              <c:numCache>
                <c:formatCode>General</c:formatCode>
                <c:ptCount val="12"/>
                <c:pt idx="0">
                  <c:v>2</c:v>
                </c:pt>
                <c:pt idx="1">
                  <c:v>2</c:v>
                </c:pt>
                <c:pt idx="2">
                  <c:v>2</c:v>
                </c:pt>
                <c:pt idx="3">
                  <c:v>2</c:v>
                </c:pt>
                <c:pt idx="4">
                  <c:v>2</c:v>
                </c:pt>
                <c:pt idx="5">
                  <c:v>2</c:v>
                </c:pt>
                <c:pt idx="6">
                  <c:v>2</c:v>
                </c:pt>
                <c:pt idx="7">
                  <c:v>2</c:v>
                </c:pt>
                <c:pt idx="8">
                  <c:v>2</c:v>
                </c:pt>
                <c:pt idx="9">
                  <c:v>2</c:v>
                </c:pt>
                <c:pt idx="10">
                  <c:v>2</c:v>
                </c:pt>
                <c:pt idx="11">
                  <c:v>2</c:v>
                </c:pt>
              </c:numCache>
            </c:numRef>
          </c:val>
          <c:smooth val="0"/>
          <c:extLst>
            <c:ext xmlns:c16="http://schemas.microsoft.com/office/drawing/2014/chart" uri="{C3380CC4-5D6E-409C-BE32-E72D297353CC}">
              <c16:uniqueId val="{00000002-3F87-4B52-A78E-14F923922802}"/>
            </c:ext>
          </c:extLst>
        </c:ser>
        <c:ser>
          <c:idx val="3"/>
          <c:order val="3"/>
          <c:tx>
            <c:strRef>
              <c:f>'INSUMOS PMI'!$XFC$3</c:f>
              <c:strCache>
                <c:ptCount val="1"/>
                <c:pt idx="0">
                  <c:v>Apropiación</c:v>
                </c:pt>
              </c:strCache>
            </c:strRef>
          </c:tx>
          <c:spPr>
            <a:ln w="28575" cmpd="sng">
              <a:solidFill>
                <a:srgbClr val="92D050">
                  <a:alpha val="100000"/>
                </a:srgbClr>
              </a:solidFill>
            </a:ln>
          </c:spPr>
          <c:marker>
            <c:symbol val="none"/>
          </c:marker>
          <c:cat>
            <c:strRef>
              <c:f>'INSUMOS PMI'!$B$4:$B$15</c:f>
              <c:strCache>
                <c:ptCount val="11"/>
                <c:pt idx="0">
                  <c:v>Direccionamiento Estratégico</c:v>
                </c:pt>
                <c:pt idx="3">
                  <c:v>Gestión Estratégica</c:v>
                </c:pt>
                <c:pt idx="6">
                  <c:v>Gobierno Escolar y Comunidad Educativa</c:v>
                </c:pt>
                <c:pt idx="9">
                  <c:v>Cultura Institucional</c:v>
                </c:pt>
                <c:pt idx="10">
                  <c:v>Relaciones Con El Entorno</c:v>
                </c:pt>
              </c:strCache>
            </c:strRef>
          </c:cat>
          <c:val>
            <c:numRef>
              <c:f>'INSUMOS PMI'!$XFC$4:$XFC$15</c:f>
              <c:numCache>
                <c:formatCode>General</c:formatCode>
                <c:ptCount val="12"/>
                <c:pt idx="0">
                  <c:v>3</c:v>
                </c:pt>
                <c:pt idx="1">
                  <c:v>3</c:v>
                </c:pt>
                <c:pt idx="2">
                  <c:v>3</c:v>
                </c:pt>
                <c:pt idx="3">
                  <c:v>3</c:v>
                </c:pt>
                <c:pt idx="4">
                  <c:v>3</c:v>
                </c:pt>
                <c:pt idx="5">
                  <c:v>3</c:v>
                </c:pt>
                <c:pt idx="6">
                  <c:v>3</c:v>
                </c:pt>
                <c:pt idx="7">
                  <c:v>3</c:v>
                </c:pt>
                <c:pt idx="8">
                  <c:v>3</c:v>
                </c:pt>
                <c:pt idx="9">
                  <c:v>3</c:v>
                </c:pt>
                <c:pt idx="10">
                  <c:v>3</c:v>
                </c:pt>
                <c:pt idx="11">
                  <c:v>3</c:v>
                </c:pt>
              </c:numCache>
            </c:numRef>
          </c:val>
          <c:smooth val="0"/>
          <c:extLst>
            <c:ext xmlns:c16="http://schemas.microsoft.com/office/drawing/2014/chart" uri="{C3380CC4-5D6E-409C-BE32-E72D297353CC}">
              <c16:uniqueId val="{00000003-3F87-4B52-A78E-14F923922802}"/>
            </c:ext>
          </c:extLst>
        </c:ser>
        <c:dLbls>
          <c:showLegendKey val="0"/>
          <c:showVal val="0"/>
          <c:showCatName val="0"/>
          <c:showSerName val="0"/>
          <c:showPercent val="0"/>
          <c:showBubbleSize val="0"/>
        </c:dLbls>
        <c:marker val="1"/>
        <c:smooth val="0"/>
        <c:axId val="9357893"/>
        <c:axId val="827752296"/>
        <c:extLst>
          <c:ext xmlns:c15="http://schemas.microsoft.com/office/drawing/2012/chart" uri="{02D57815-91ED-43cb-92C2-25804820EDAC}">
            <c15:filteredLineSeries>
              <c15:ser>
                <c:idx val="4"/>
                <c:order val="4"/>
                <c:tx>
                  <c:strRef>
                    <c:extLst>
                      <c:ext uri="{02D57815-91ED-43cb-92C2-25804820EDAC}">
                        <c15:formulaRef>
                          <c15:sqref>'INSUMOS PMI'!$XFD$3</c15:sqref>
                        </c15:formulaRef>
                      </c:ext>
                    </c:extLst>
                    <c:strCache>
                      <c:ptCount val="1"/>
                      <c:pt idx="0">
                        <c:v>Mejora continua</c:v>
                      </c:pt>
                    </c:strCache>
                  </c:strRef>
                </c:tx>
                <c:marker>
                  <c:symbol val="none"/>
                </c:marker>
                <c:cat>
                  <c:strRef>
                    <c:extLst>
                      <c:ext uri="{02D57815-91ED-43cb-92C2-25804820EDAC}">
                        <c15:formulaRef>
                          <c15:sqref>'INSUMOS PMI'!$B$4:$B$15</c15:sqref>
                        </c15:formulaRef>
                      </c:ext>
                    </c:extLst>
                    <c:strCache>
                      <c:ptCount val="11"/>
                      <c:pt idx="0">
                        <c:v>Direccionamiento Estratégico</c:v>
                      </c:pt>
                      <c:pt idx="3">
                        <c:v>Gestión Estratégica</c:v>
                      </c:pt>
                      <c:pt idx="6">
                        <c:v>Gobierno Escolar y Comunidad Educativa</c:v>
                      </c:pt>
                      <c:pt idx="9">
                        <c:v>Cultura Institucional</c:v>
                      </c:pt>
                      <c:pt idx="10">
                        <c:v>Relaciones Con El Entorno</c:v>
                      </c:pt>
                    </c:strCache>
                  </c:strRef>
                </c:cat>
                <c:val>
                  <c:numRef>
                    <c:extLst>
                      <c:ext uri="{02D57815-91ED-43cb-92C2-25804820EDAC}">
                        <c15:formulaRef>
                          <c15:sqref>'INSUMOS PMI'!$XFD$4:$XFD$15</c15:sqref>
                        </c15:formulaRef>
                      </c:ext>
                    </c:extLst>
                    <c:numCache>
                      <c:formatCode>General</c:formatCode>
                      <c:ptCount val="12"/>
                      <c:pt idx="0">
                        <c:v>4</c:v>
                      </c:pt>
                      <c:pt idx="1">
                        <c:v>4</c:v>
                      </c:pt>
                      <c:pt idx="2">
                        <c:v>4</c:v>
                      </c:pt>
                      <c:pt idx="3">
                        <c:v>4</c:v>
                      </c:pt>
                      <c:pt idx="4">
                        <c:v>4</c:v>
                      </c:pt>
                      <c:pt idx="5">
                        <c:v>4</c:v>
                      </c:pt>
                      <c:pt idx="6">
                        <c:v>4</c:v>
                      </c:pt>
                      <c:pt idx="7">
                        <c:v>4</c:v>
                      </c:pt>
                      <c:pt idx="8">
                        <c:v>4</c:v>
                      </c:pt>
                      <c:pt idx="9">
                        <c:v>4</c:v>
                      </c:pt>
                      <c:pt idx="10">
                        <c:v>4</c:v>
                      </c:pt>
                      <c:pt idx="11">
                        <c:v>4</c:v>
                      </c:pt>
                    </c:numCache>
                  </c:numRef>
                </c:val>
                <c:smooth val="0"/>
                <c:extLst>
                  <c:ext xmlns:c16="http://schemas.microsoft.com/office/drawing/2014/chart" uri="{C3380CC4-5D6E-409C-BE32-E72D297353CC}">
                    <c16:uniqueId val="{00000000-57EF-4618-850D-7615B44149DE}"/>
                  </c:ext>
                </c:extLst>
              </c15:ser>
            </c15:filteredLineSeries>
          </c:ext>
        </c:extLst>
      </c:lineChart>
      <c:catAx>
        <c:axId val="9357893"/>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827752296"/>
        <c:crosses val="autoZero"/>
        <c:auto val="1"/>
        <c:lblAlgn val="ctr"/>
        <c:lblOffset val="100"/>
        <c:noMultiLvlLbl val="1"/>
      </c:catAx>
      <c:valAx>
        <c:axId val="827752296"/>
        <c:scaling>
          <c:orientation val="minMax"/>
          <c:max val="4"/>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9357893"/>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Insumos Gestión Académica</a:t>
            </a:r>
          </a:p>
        </c:rich>
      </c:tx>
      <c:overlay val="0"/>
    </c:title>
    <c:autoTitleDeleted val="0"/>
    <c:plotArea>
      <c:layout/>
      <c:lineChart>
        <c:grouping val="standard"/>
        <c:varyColors val="1"/>
        <c:ser>
          <c:idx val="0"/>
          <c:order val="0"/>
          <c:tx>
            <c:v>Periodo</c:v>
          </c:tx>
          <c:spPr>
            <a:ln w="28575" cmpd="sng">
              <a:solidFill>
                <a:schemeClr val="accent1"/>
              </a:solidFill>
            </a:ln>
          </c:spPr>
          <c:marker>
            <c:symbol val="circle"/>
            <c:size val="5"/>
          </c:marker>
          <c:cat>
            <c:strRef>
              <c:f>'INSUMOS PMI'!$B$19:$B$25</c:f>
              <c:strCache>
                <c:ptCount val="6"/>
                <c:pt idx="0">
                  <c:v>Diseño Pedagogico</c:v>
                </c:pt>
                <c:pt idx="2">
                  <c:v>Practicas Pedagogicas</c:v>
                </c:pt>
                <c:pt idx="4">
                  <c:v>Gestion Aula </c:v>
                </c:pt>
                <c:pt idx="5">
                  <c:v>Seguimiento academico</c:v>
                </c:pt>
              </c:strCache>
            </c:strRef>
          </c:cat>
          <c:val>
            <c:numRef>
              <c:f>'INSUMOS PMI'!$D$19:$D$25</c:f>
              <c:numCache>
                <c:formatCode>General</c:formatCode>
                <c:ptCount val="7"/>
                <c:pt idx="0">
                  <c:v>1</c:v>
                </c:pt>
                <c:pt idx="1">
                  <c:v>1</c:v>
                </c:pt>
                <c:pt idx="2">
                  <c:v>1</c:v>
                </c:pt>
                <c:pt idx="3">
                  <c:v>1</c:v>
                </c:pt>
                <c:pt idx="4">
                  <c:v>1</c:v>
                </c:pt>
                <c:pt idx="5">
                  <c:v>1</c:v>
                </c:pt>
                <c:pt idx="6">
                  <c:v>1</c:v>
                </c:pt>
              </c:numCache>
            </c:numRef>
          </c:val>
          <c:smooth val="0"/>
          <c:extLst>
            <c:ext xmlns:c16="http://schemas.microsoft.com/office/drawing/2014/chart" uri="{C3380CC4-5D6E-409C-BE32-E72D297353CC}">
              <c16:uniqueId val="{00000000-825A-42C4-9D18-9F00BDF9FBF6}"/>
            </c:ext>
          </c:extLst>
        </c:ser>
        <c:ser>
          <c:idx val="1"/>
          <c:order val="1"/>
          <c:tx>
            <c:v>Existencia</c:v>
          </c:tx>
          <c:spPr>
            <a:ln>
              <a:solidFill>
                <a:srgbClr val="FF0000"/>
              </a:solidFill>
            </a:ln>
          </c:spPr>
          <c:marker>
            <c:symbol val="none"/>
          </c:marker>
          <c:cat>
            <c:strRef>
              <c:f>'INSUMOS PMI'!$B$19:$B$25</c:f>
              <c:strCache>
                <c:ptCount val="6"/>
                <c:pt idx="0">
                  <c:v>Diseño Pedagogico</c:v>
                </c:pt>
                <c:pt idx="2">
                  <c:v>Practicas Pedagogicas</c:v>
                </c:pt>
                <c:pt idx="4">
                  <c:v>Gestion Aula </c:v>
                </c:pt>
                <c:pt idx="5">
                  <c:v>Seguimiento academico</c:v>
                </c:pt>
              </c:strCache>
            </c:strRef>
          </c:cat>
          <c:val>
            <c:numRef>
              <c:f>'INSUMOS PMI'!$XFA$4:$XFA$10</c:f>
              <c:numCache>
                <c:formatCode>General</c:formatCode>
                <c:ptCount val="7"/>
                <c:pt idx="0">
                  <c:v>1</c:v>
                </c:pt>
                <c:pt idx="1">
                  <c:v>1</c:v>
                </c:pt>
                <c:pt idx="2">
                  <c:v>1</c:v>
                </c:pt>
                <c:pt idx="3">
                  <c:v>1</c:v>
                </c:pt>
                <c:pt idx="4">
                  <c:v>1</c:v>
                </c:pt>
                <c:pt idx="5">
                  <c:v>1</c:v>
                </c:pt>
                <c:pt idx="6">
                  <c:v>1</c:v>
                </c:pt>
              </c:numCache>
            </c:numRef>
          </c:val>
          <c:smooth val="0"/>
          <c:extLst>
            <c:ext xmlns:c16="http://schemas.microsoft.com/office/drawing/2014/chart" uri="{C3380CC4-5D6E-409C-BE32-E72D297353CC}">
              <c16:uniqueId val="{00000001-825A-42C4-9D18-9F00BDF9FBF6}"/>
            </c:ext>
          </c:extLst>
        </c:ser>
        <c:ser>
          <c:idx val="2"/>
          <c:order val="2"/>
          <c:tx>
            <c:v>Pertinencia</c:v>
          </c:tx>
          <c:spPr>
            <a:ln w="28575" cmpd="sng">
              <a:solidFill>
                <a:srgbClr val="FFC000">
                  <a:alpha val="100000"/>
                </a:srgbClr>
              </a:solidFill>
            </a:ln>
          </c:spPr>
          <c:marker>
            <c:symbol val="none"/>
          </c:marker>
          <c:cat>
            <c:strRef>
              <c:f>'INSUMOS PMI'!$B$19:$B$25</c:f>
              <c:strCache>
                <c:ptCount val="6"/>
                <c:pt idx="0">
                  <c:v>Diseño Pedagogico</c:v>
                </c:pt>
                <c:pt idx="2">
                  <c:v>Practicas Pedagogicas</c:v>
                </c:pt>
                <c:pt idx="4">
                  <c:v>Gestion Aula </c:v>
                </c:pt>
                <c:pt idx="5">
                  <c:v>Seguimiento academico</c:v>
                </c:pt>
              </c:strCache>
            </c:strRef>
          </c:cat>
          <c:val>
            <c:numRef>
              <c:f>'INSUMOS PMI'!$XFB$19:$XFB$25</c:f>
              <c:numCache>
                <c:formatCode>General</c:formatCode>
                <c:ptCount val="7"/>
                <c:pt idx="0">
                  <c:v>2</c:v>
                </c:pt>
                <c:pt idx="1">
                  <c:v>2</c:v>
                </c:pt>
                <c:pt idx="2">
                  <c:v>2</c:v>
                </c:pt>
                <c:pt idx="3">
                  <c:v>2</c:v>
                </c:pt>
                <c:pt idx="4">
                  <c:v>2</c:v>
                </c:pt>
                <c:pt idx="5">
                  <c:v>2</c:v>
                </c:pt>
                <c:pt idx="6">
                  <c:v>2</c:v>
                </c:pt>
              </c:numCache>
            </c:numRef>
          </c:val>
          <c:smooth val="0"/>
          <c:extLst>
            <c:ext xmlns:c16="http://schemas.microsoft.com/office/drawing/2014/chart" uri="{C3380CC4-5D6E-409C-BE32-E72D297353CC}">
              <c16:uniqueId val="{00000002-825A-42C4-9D18-9F00BDF9FBF6}"/>
            </c:ext>
          </c:extLst>
        </c:ser>
        <c:ser>
          <c:idx val="3"/>
          <c:order val="3"/>
          <c:tx>
            <c:v>Apropiación</c:v>
          </c:tx>
          <c:spPr>
            <a:ln w="28575" cmpd="sng">
              <a:solidFill>
                <a:srgbClr val="92D050">
                  <a:alpha val="100000"/>
                </a:srgbClr>
              </a:solidFill>
            </a:ln>
          </c:spPr>
          <c:marker>
            <c:symbol val="none"/>
          </c:marker>
          <c:cat>
            <c:strRef>
              <c:f>'INSUMOS PMI'!$B$19:$B$25</c:f>
              <c:strCache>
                <c:ptCount val="6"/>
                <c:pt idx="0">
                  <c:v>Diseño Pedagogico</c:v>
                </c:pt>
                <c:pt idx="2">
                  <c:v>Practicas Pedagogicas</c:v>
                </c:pt>
                <c:pt idx="4">
                  <c:v>Gestion Aula </c:v>
                </c:pt>
                <c:pt idx="5">
                  <c:v>Seguimiento academico</c:v>
                </c:pt>
              </c:strCache>
            </c:strRef>
          </c:cat>
          <c:val>
            <c:numRef>
              <c:f>'INSUMOS PMI'!$XFC$19:$XFC$25</c:f>
              <c:numCache>
                <c:formatCode>General</c:formatCode>
                <c:ptCount val="7"/>
                <c:pt idx="0">
                  <c:v>3</c:v>
                </c:pt>
                <c:pt idx="1">
                  <c:v>3</c:v>
                </c:pt>
                <c:pt idx="2">
                  <c:v>3</c:v>
                </c:pt>
                <c:pt idx="3">
                  <c:v>3</c:v>
                </c:pt>
                <c:pt idx="4">
                  <c:v>3</c:v>
                </c:pt>
                <c:pt idx="5">
                  <c:v>3</c:v>
                </c:pt>
                <c:pt idx="6">
                  <c:v>3</c:v>
                </c:pt>
              </c:numCache>
            </c:numRef>
          </c:val>
          <c:smooth val="0"/>
          <c:extLst>
            <c:ext xmlns:c16="http://schemas.microsoft.com/office/drawing/2014/chart" uri="{C3380CC4-5D6E-409C-BE32-E72D297353CC}">
              <c16:uniqueId val="{00000003-825A-42C4-9D18-9F00BDF9FBF6}"/>
            </c:ext>
          </c:extLst>
        </c:ser>
        <c:dLbls>
          <c:showLegendKey val="0"/>
          <c:showVal val="0"/>
          <c:showCatName val="0"/>
          <c:showSerName val="0"/>
          <c:showPercent val="0"/>
          <c:showBubbleSize val="0"/>
        </c:dLbls>
        <c:marker val="1"/>
        <c:smooth val="0"/>
        <c:axId val="93157890"/>
        <c:axId val="579504649"/>
        <c:extLst>
          <c:ext xmlns:c15="http://schemas.microsoft.com/office/drawing/2012/chart" uri="{02D57815-91ED-43cb-92C2-25804820EDAC}">
            <c15:filteredLineSeries>
              <c15:ser>
                <c:idx val="4"/>
                <c:order val="4"/>
                <c:tx>
                  <c:strRef>
                    <c:extLst>
                      <c:ext uri="{02D57815-91ED-43cb-92C2-25804820EDAC}">
                        <c15:formulaRef>
                          <c15:sqref>'INSUMOS PMI'!$XFD$3</c15:sqref>
                        </c15:formulaRef>
                      </c:ext>
                    </c:extLst>
                    <c:strCache>
                      <c:ptCount val="1"/>
                      <c:pt idx="0">
                        <c:v>Mejora continua</c:v>
                      </c:pt>
                    </c:strCache>
                  </c:strRef>
                </c:tx>
                <c:marker>
                  <c:symbol val="none"/>
                </c:marker>
                <c:val>
                  <c:numRef>
                    <c:extLst>
                      <c:ext uri="{02D57815-91ED-43cb-92C2-25804820EDAC}">
                        <c15:formulaRef>
                          <c15:sqref>'INSUMOS PMI'!$XFD$4:$XFD$10</c15:sqref>
                        </c15:formulaRef>
                      </c:ext>
                    </c:extLst>
                    <c:numCache>
                      <c:formatCode>General</c:formatCode>
                      <c:ptCount val="7"/>
                      <c:pt idx="0">
                        <c:v>4</c:v>
                      </c:pt>
                      <c:pt idx="1">
                        <c:v>4</c:v>
                      </c:pt>
                      <c:pt idx="2">
                        <c:v>4</c:v>
                      </c:pt>
                      <c:pt idx="3">
                        <c:v>4</c:v>
                      </c:pt>
                      <c:pt idx="4">
                        <c:v>4</c:v>
                      </c:pt>
                      <c:pt idx="5">
                        <c:v>4</c:v>
                      </c:pt>
                      <c:pt idx="6">
                        <c:v>4</c:v>
                      </c:pt>
                    </c:numCache>
                  </c:numRef>
                </c:val>
                <c:smooth val="0"/>
                <c:extLst>
                  <c:ext xmlns:c16="http://schemas.microsoft.com/office/drawing/2014/chart" uri="{C3380CC4-5D6E-409C-BE32-E72D297353CC}">
                    <c16:uniqueId val="{00000000-22E1-431F-A826-8A884FD849CC}"/>
                  </c:ext>
                </c:extLst>
              </c15:ser>
            </c15:filteredLineSeries>
          </c:ext>
        </c:extLst>
      </c:lineChart>
      <c:catAx>
        <c:axId val="93157890"/>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579504649"/>
        <c:crosses val="autoZero"/>
        <c:auto val="1"/>
        <c:lblAlgn val="ctr"/>
        <c:lblOffset val="100"/>
        <c:noMultiLvlLbl val="1"/>
      </c:catAx>
      <c:valAx>
        <c:axId val="579504649"/>
        <c:scaling>
          <c:orientation val="minMax"/>
          <c:max val="4"/>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93157890"/>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Insumos Gestión Comunitaria</a:t>
            </a:r>
          </a:p>
        </c:rich>
      </c:tx>
      <c:overlay val="0"/>
    </c:title>
    <c:autoTitleDeleted val="0"/>
    <c:plotArea>
      <c:layout/>
      <c:lineChart>
        <c:grouping val="standard"/>
        <c:varyColors val="1"/>
        <c:ser>
          <c:idx val="0"/>
          <c:order val="0"/>
          <c:tx>
            <c:v>Período</c:v>
          </c:tx>
          <c:spPr>
            <a:ln w="28575" cmpd="sng">
              <a:solidFill>
                <a:schemeClr val="accent1"/>
              </a:solidFill>
            </a:ln>
          </c:spPr>
          <c:marker>
            <c:symbol val="circle"/>
            <c:size val="5"/>
            <c:spPr>
              <a:solidFill>
                <a:schemeClr val="accent1"/>
              </a:solidFill>
              <a:ln cmpd="sng">
                <a:solidFill>
                  <a:schemeClr val="accent1"/>
                </a:solidFill>
              </a:ln>
            </c:spPr>
          </c:marker>
          <c:cat>
            <c:strRef>
              <c:f>'INSUMOS PMI'!$B$29:$B$30</c:f>
              <c:strCache>
                <c:ptCount val="2"/>
                <c:pt idx="0">
                  <c:v>Accesibilidad</c:v>
                </c:pt>
                <c:pt idx="1">
                  <c:v>Proyeccion a la comunidad </c:v>
                </c:pt>
              </c:strCache>
            </c:strRef>
          </c:cat>
          <c:val>
            <c:numRef>
              <c:f>'INSUMOS PMI'!$D$29:$D$30</c:f>
              <c:numCache>
                <c:formatCode>General</c:formatCode>
                <c:ptCount val="2"/>
                <c:pt idx="0">
                  <c:v>1</c:v>
                </c:pt>
                <c:pt idx="1">
                  <c:v>1</c:v>
                </c:pt>
              </c:numCache>
            </c:numRef>
          </c:val>
          <c:smooth val="0"/>
          <c:extLst>
            <c:ext xmlns:c16="http://schemas.microsoft.com/office/drawing/2014/chart" uri="{C3380CC4-5D6E-409C-BE32-E72D297353CC}">
              <c16:uniqueId val="{00000000-1678-4014-9CE4-4F061DD9F457}"/>
            </c:ext>
          </c:extLst>
        </c:ser>
        <c:ser>
          <c:idx val="1"/>
          <c:order val="1"/>
          <c:tx>
            <c:v>Existencia</c:v>
          </c:tx>
          <c:spPr>
            <a:ln>
              <a:solidFill>
                <a:srgbClr val="FF0000"/>
              </a:solidFill>
            </a:ln>
          </c:spPr>
          <c:marker>
            <c:symbol val="none"/>
          </c:marker>
          <c:dPt>
            <c:idx val="1"/>
            <c:bubble3D val="0"/>
            <c:extLst>
              <c:ext xmlns:c16="http://schemas.microsoft.com/office/drawing/2014/chart" uri="{C3380CC4-5D6E-409C-BE32-E72D297353CC}">
                <c16:uniqueId val="{00000001-28CB-4F84-B91B-F63230AD2EE3}"/>
              </c:ext>
            </c:extLst>
          </c:dPt>
          <c:cat>
            <c:strRef>
              <c:f>'INSUMOS PMI'!$B$29:$B$30</c:f>
              <c:strCache>
                <c:ptCount val="2"/>
                <c:pt idx="0">
                  <c:v>Accesibilidad</c:v>
                </c:pt>
                <c:pt idx="1">
                  <c:v>Proyeccion a la comunidad </c:v>
                </c:pt>
              </c:strCache>
            </c:strRef>
          </c:cat>
          <c:val>
            <c:numRef>
              <c:f>'INSUMOS PMI'!$XFA$4:$XFA$5</c:f>
              <c:numCache>
                <c:formatCode>General</c:formatCode>
                <c:ptCount val="2"/>
                <c:pt idx="0">
                  <c:v>1</c:v>
                </c:pt>
                <c:pt idx="1">
                  <c:v>1</c:v>
                </c:pt>
              </c:numCache>
            </c:numRef>
          </c:val>
          <c:smooth val="0"/>
          <c:extLst>
            <c:ext xmlns:c16="http://schemas.microsoft.com/office/drawing/2014/chart" uri="{C3380CC4-5D6E-409C-BE32-E72D297353CC}">
              <c16:uniqueId val="{00000001-1678-4014-9CE4-4F061DD9F457}"/>
            </c:ext>
          </c:extLst>
        </c:ser>
        <c:ser>
          <c:idx val="2"/>
          <c:order val="2"/>
          <c:tx>
            <c:v>Pertinencia</c:v>
          </c:tx>
          <c:spPr>
            <a:ln>
              <a:solidFill>
                <a:schemeClr val="accent4"/>
              </a:solidFill>
            </a:ln>
          </c:spPr>
          <c:marker>
            <c:symbol val="none"/>
          </c:marker>
          <c:cat>
            <c:strRef>
              <c:f>'INSUMOS PMI'!$B$29:$B$30</c:f>
              <c:strCache>
                <c:ptCount val="2"/>
                <c:pt idx="0">
                  <c:v>Accesibilidad</c:v>
                </c:pt>
                <c:pt idx="1">
                  <c:v>Proyeccion a la comunidad </c:v>
                </c:pt>
              </c:strCache>
            </c:strRef>
          </c:cat>
          <c:val>
            <c:numRef>
              <c:f>'INSUMOS PMI'!$XFB$4:$XFB$5</c:f>
              <c:numCache>
                <c:formatCode>General</c:formatCode>
                <c:ptCount val="2"/>
                <c:pt idx="0">
                  <c:v>2</c:v>
                </c:pt>
                <c:pt idx="1">
                  <c:v>2</c:v>
                </c:pt>
              </c:numCache>
            </c:numRef>
          </c:val>
          <c:smooth val="0"/>
          <c:extLst>
            <c:ext xmlns:c16="http://schemas.microsoft.com/office/drawing/2014/chart" uri="{C3380CC4-5D6E-409C-BE32-E72D297353CC}">
              <c16:uniqueId val="{00000002-1678-4014-9CE4-4F061DD9F457}"/>
            </c:ext>
          </c:extLst>
        </c:ser>
        <c:ser>
          <c:idx val="3"/>
          <c:order val="3"/>
          <c:tx>
            <c:v>Apropiación</c:v>
          </c:tx>
          <c:spPr>
            <a:ln>
              <a:solidFill>
                <a:schemeClr val="accent6"/>
              </a:solidFill>
            </a:ln>
          </c:spPr>
          <c:marker>
            <c:symbol val="none"/>
          </c:marker>
          <c:cat>
            <c:strRef>
              <c:f>'INSUMOS PMI'!$B$29:$B$30</c:f>
              <c:strCache>
                <c:ptCount val="2"/>
                <c:pt idx="0">
                  <c:v>Accesibilidad</c:v>
                </c:pt>
                <c:pt idx="1">
                  <c:v>Proyeccion a la comunidad </c:v>
                </c:pt>
              </c:strCache>
            </c:strRef>
          </c:cat>
          <c:val>
            <c:numRef>
              <c:f>'INSUMOS PMI'!$XFC$4:$XFC$5</c:f>
              <c:numCache>
                <c:formatCode>General</c:formatCode>
                <c:ptCount val="2"/>
                <c:pt idx="0">
                  <c:v>3</c:v>
                </c:pt>
                <c:pt idx="1">
                  <c:v>3</c:v>
                </c:pt>
              </c:numCache>
            </c:numRef>
          </c:val>
          <c:smooth val="0"/>
          <c:extLst>
            <c:ext xmlns:c16="http://schemas.microsoft.com/office/drawing/2014/chart" uri="{C3380CC4-5D6E-409C-BE32-E72D297353CC}">
              <c16:uniqueId val="{00000003-1678-4014-9CE4-4F061DD9F457}"/>
            </c:ext>
          </c:extLst>
        </c:ser>
        <c:dLbls>
          <c:showLegendKey val="0"/>
          <c:showVal val="0"/>
          <c:showCatName val="0"/>
          <c:showSerName val="0"/>
          <c:showPercent val="0"/>
          <c:showBubbleSize val="0"/>
        </c:dLbls>
        <c:marker val="1"/>
        <c:smooth val="0"/>
        <c:axId val="1812496155"/>
        <c:axId val="720524540"/>
        <c:extLst>
          <c:ext xmlns:c15="http://schemas.microsoft.com/office/drawing/2012/chart" uri="{02D57815-91ED-43cb-92C2-25804820EDAC}">
            <c15:filteredLineSeries>
              <c15:ser>
                <c:idx val="4"/>
                <c:order val="4"/>
                <c:tx>
                  <c:v>Mejora Continua</c:v>
                </c:tx>
                <c:marker>
                  <c:symbol val="none"/>
                </c:marker>
                <c:val>
                  <c:numRef>
                    <c:extLst>
                      <c:ext uri="{02D57815-91ED-43cb-92C2-25804820EDAC}">
                        <c15:formulaRef>
                          <c15:sqref>'INSUMOS PMI'!$XFD$4:$XFD$5</c15:sqref>
                        </c15:formulaRef>
                      </c:ext>
                    </c:extLst>
                    <c:numCache>
                      <c:formatCode>General</c:formatCode>
                      <c:ptCount val="2"/>
                      <c:pt idx="0">
                        <c:v>4</c:v>
                      </c:pt>
                      <c:pt idx="1">
                        <c:v>4</c:v>
                      </c:pt>
                    </c:numCache>
                  </c:numRef>
                </c:val>
                <c:smooth val="0"/>
                <c:extLst>
                  <c:ext xmlns:c16="http://schemas.microsoft.com/office/drawing/2014/chart" uri="{C3380CC4-5D6E-409C-BE32-E72D297353CC}">
                    <c16:uniqueId val="{00000000-28CB-4F84-B91B-F63230AD2EE3}"/>
                  </c:ext>
                </c:extLst>
              </c15:ser>
            </c15:filteredLineSeries>
          </c:ext>
        </c:extLst>
      </c:lineChart>
      <c:catAx>
        <c:axId val="181249615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720524540"/>
        <c:crosses val="autoZero"/>
        <c:auto val="1"/>
        <c:lblAlgn val="ctr"/>
        <c:lblOffset val="100"/>
        <c:noMultiLvlLbl val="1"/>
      </c:catAx>
      <c:valAx>
        <c:axId val="720524540"/>
        <c:scaling>
          <c:orientation val="minMax"/>
          <c:max val="4"/>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812496155"/>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Insumos Gestión Administrativa</a:t>
            </a:r>
          </a:p>
        </c:rich>
      </c:tx>
      <c:overlay val="0"/>
    </c:title>
    <c:autoTitleDeleted val="0"/>
    <c:plotArea>
      <c:layout/>
      <c:lineChart>
        <c:grouping val="standard"/>
        <c:varyColors val="1"/>
        <c:ser>
          <c:idx val="0"/>
          <c:order val="0"/>
          <c:tx>
            <c:v>Período</c:v>
          </c:tx>
          <c:spPr>
            <a:ln w="28575" cmpd="sng">
              <a:solidFill>
                <a:schemeClr val="accent1"/>
              </a:solidFill>
            </a:ln>
          </c:spPr>
          <c:marker>
            <c:symbol val="circle"/>
            <c:size val="5"/>
            <c:spPr>
              <a:solidFill>
                <a:schemeClr val="accent1"/>
              </a:solidFill>
              <a:ln cmpd="sng">
                <a:solidFill>
                  <a:schemeClr val="accent1"/>
                </a:solidFill>
              </a:ln>
            </c:spPr>
          </c:marker>
          <c:cat>
            <c:strRef>
              <c:f>'INSUMOS PMI'!$B$34:$B$36</c:f>
              <c:strCache>
                <c:ptCount val="3"/>
                <c:pt idx="0">
                  <c:v>Apoyo a la gestion academica </c:v>
                </c:pt>
                <c:pt idx="1">
                  <c:v>Administración de la planta física y de los recursos</c:v>
                </c:pt>
                <c:pt idx="2">
                  <c:v>Talento humano</c:v>
                </c:pt>
              </c:strCache>
            </c:strRef>
          </c:cat>
          <c:val>
            <c:numRef>
              <c:f>'INSUMOS PMI'!$D$34:$D$36</c:f>
              <c:numCache>
                <c:formatCode>General</c:formatCode>
                <c:ptCount val="3"/>
                <c:pt idx="0">
                  <c:v>1</c:v>
                </c:pt>
                <c:pt idx="1">
                  <c:v>1</c:v>
                </c:pt>
                <c:pt idx="2">
                  <c:v>1</c:v>
                </c:pt>
              </c:numCache>
            </c:numRef>
          </c:val>
          <c:smooth val="0"/>
          <c:extLst>
            <c:ext xmlns:c16="http://schemas.microsoft.com/office/drawing/2014/chart" uri="{C3380CC4-5D6E-409C-BE32-E72D297353CC}">
              <c16:uniqueId val="{00000000-5F94-4B7B-8AD3-460C0439A66F}"/>
            </c:ext>
          </c:extLst>
        </c:ser>
        <c:ser>
          <c:idx val="1"/>
          <c:order val="1"/>
          <c:tx>
            <c:v>Existencia</c:v>
          </c:tx>
          <c:spPr>
            <a:ln w="19050" cmpd="sng">
              <a:solidFill>
                <a:srgbClr val="FF0000"/>
              </a:solidFill>
            </a:ln>
          </c:spPr>
          <c:marker>
            <c:symbol val="none"/>
          </c:marker>
          <c:cat>
            <c:strRef>
              <c:f>'INSUMOS PMI'!$B$34:$B$36</c:f>
              <c:strCache>
                <c:ptCount val="3"/>
                <c:pt idx="0">
                  <c:v>Apoyo a la gestion academica </c:v>
                </c:pt>
                <c:pt idx="1">
                  <c:v>Administración de la planta física y de los recursos</c:v>
                </c:pt>
                <c:pt idx="2">
                  <c:v>Talento humano</c:v>
                </c:pt>
              </c:strCache>
            </c:strRef>
          </c:cat>
          <c:val>
            <c:numRef>
              <c:f>'INSUMOS PMI'!$XFB$34:$XFB$36</c:f>
              <c:numCache>
                <c:formatCode>General</c:formatCode>
                <c:ptCount val="3"/>
                <c:pt idx="0">
                  <c:v>1</c:v>
                </c:pt>
                <c:pt idx="1">
                  <c:v>1</c:v>
                </c:pt>
                <c:pt idx="2">
                  <c:v>1</c:v>
                </c:pt>
              </c:numCache>
            </c:numRef>
          </c:val>
          <c:smooth val="0"/>
          <c:extLst>
            <c:ext xmlns:c16="http://schemas.microsoft.com/office/drawing/2014/chart" uri="{C3380CC4-5D6E-409C-BE32-E72D297353CC}">
              <c16:uniqueId val="{00000001-5F94-4B7B-8AD3-460C0439A66F}"/>
            </c:ext>
          </c:extLst>
        </c:ser>
        <c:ser>
          <c:idx val="2"/>
          <c:order val="2"/>
          <c:tx>
            <c:v>Pertinencia</c:v>
          </c:tx>
          <c:spPr>
            <a:ln>
              <a:solidFill>
                <a:schemeClr val="accent4"/>
              </a:solidFill>
            </a:ln>
          </c:spPr>
          <c:marker>
            <c:symbol val="none"/>
          </c:marker>
          <c:cat>
            <c:strRef>
              <c:f>'INSUMOS PMI'!$B$34:$B$36</c:f>
              <c:strCache>
                <c:ptCount val="3"/>
                <c:pt idx="0">
                  <c:v>Apoyo a la gestion academica </c:v>
                </c:pt>
                <c:pt idx="1">
                  <c:v>Administración de la planta física y de los recursos</c:v>
                </c:pt>
                <c:pt idx="2">
                  <c:v>Talento humano</c:v>
                </c:pt>
              </c:strCache>
            </c:strRef>
          </c:cat>
          <c:val>
            <c:numRef>
              <c:f>'INSUMOS PMI'!$XFB$4:$XFB$6</c:f>
              <c:numCache>
                <c:formatCode>General</c:formatCode>
                <c:ptCount val="3"/>
                <c:pt idx="0">
                  <c:v>2</c:v>
                </c:pt>
                <c:pt idx="1">
                  <c:v>2</c:v>
                </c:pt>
                <c:pt idx="2">
                  <c:v>2</c:v>
                </c:pt>
              </c:numCache>
            </c:numRef>
          </c:val>
          <c:smooth val="0"/>
          <c:extLst>
            <c:ext xmlns:c16="http://schemas.microsoft.com/office/drawing/2014/chart" uri="{C3380CC4-5D6E-409C-BE32-E72D297353CC}">
              <c16:uniqueId val="{00000002-5F94-4B7B-8AD3-460C0439A66F}"/>
            </c:ext>
          </c:extLst>
        </c:ser>
        <c:ser>
          <c:idx val="3"/>
          <c:order val="3"/>
          <c:tx>
            <c:v>Apropiación</c:v>
          </c:tx>
          <c:spPr>
            <a:ln>
              <a:solidFill>
                <a:schemeClr val="accent6"/>
              </a:solidFill>
            </a:ln>
          </c:spPr>
          <c:marker>
            <c:symbol val="none"/>
          </c:marker>
          <c:cat>
            <c:strRef>
              <c:f>'INSUMOS PMI'!$B$34:$B$36</c:f>
              <c:strCache>
                <c:ptCount val="3"/>
                <c:pt idx="0">
                  <c:v>Apoyo a la gestion academica </c:v>
                </c:pt>
                <c:pt idx="1">
                  <c:v>Administración de la planta física y de los recursos</c:v>
                </c:pt>
                <c:pt idx="2">
                  <c:v>Talento humano</c:v>
                </c:pt>
              </c:strCache>
            </c:strRef>
          </c:cat>
          <c:val>
            <c:numRef>
              <c:f>'INSUMOS PMI'!$XFC$4:$XFC$6</c:f>
              <c:numCache>
                <c:formatCode>General</c:formatCode>
                <c:ptCount val="3"/>
                <c:pt idx="0">
                  <c:v>3</c:v>
                </c:pt>
                <c:pt idx="1">
                  <c:v>3</c:v>
                </c:pt>
                <c:pt idx="2">
                  <c:v>3</c:v>
                </c:pt>
              </c:numCache>
            </c:numRef>
          </c:val>
          <c:smooth val="0"/>
          <c:extLst>
            <c:ext xmlns:c16="http://schemas.microsoft.com/office/drawing/2014/chart" uri="{C3380CC4-5D6E-409C-BE32-E72D297353CC}">
              <c16:uniqueId val="{00000003-5F94-4B7B-8AD3-460C0439A66F}"/>
            </c:ext>
          </c:extLst>
        </c:ser>
        <c:dLbls>
          <c:showLegendKey val="0"/>
          <c:showVal val="0"/>
          <c:showCatName val="0"/>
          <c:showSerName val="0"/>
          <c:showPercent val="0"/>
          <c:showBubbleSize val="0"/>
        </c:dLbls>
        <c:marker val="1"/>
        <c:smooth val="0"/>
        <c:axId val="1899410301"/>
        <c:axId val="1169034575"/>
        <c:extLst>
          <c:ext xmlns:c15="http://schemas.microsoft.com/office/drawing/2012/chart" uri="{02D57815-91ED-43cb-92C2-25804820EDAC}">
            <c15:filteredLineSeries>
              <c15:ser>
                <c:idx val="4"/>
                <c:order val="4"/>
                <c:tx>
                  <c:v>Mejora continua</c:v>
                </c:tx>
                <c:marker>
                  <c:symbol val="none"/>
                </c:marker>
                <c:val>
                  <c:numRef>
                    <c:extLst>
                      <c:ext uri="{02D57815-91ED-43cb-92C2-25804820EDAC}">
                        <c15:formulaRef>
                          <c15:sqref>'INSUMOS PMI'!$XFD$4:$XFD$6</c15:sqref>
                        </c15:formulaRef>
                      </c:ext>
                    </c:extLst>
                    <c:numCache>
                      <c:formatCode>General</c:formatCode>
                      <c:ptCount val="3"/>
                      <c:pt idx="0">
                        <c:v>4</c:v>
                      </c:pt>
                      <c:pt idx="1">
                        <c:v>4</c:v>
                      </c:pt>
                      <c:pt idx="2">
                        <c:v>4</c:v>
                      </c:pt>
                    </c:numCache>
                  </c:numRef>
                </c:val>
                <c:smooth val="0"/>
                <c:extLst>
                  <c:ext xmlns:c16="http://schemas.microsoft.com/office/drawing/2014/chart" uri="{C3380CC4-5D6E-409C-BE32-E72D297353CC}">
                    <c16:uniqueId val="{00000000-C033-43AC-8E24-0E4B2E60A80F}"/>
                  </c:ext>
                </c:extLst>
              </c15:ser>
            </c15:filteredLineSeries>
          </c:ext>
        </c:extLst>
      </c:lineChart>
      <c:catAx>
        <c:axId val="1899410301"/>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169034575"/>
        <c:crosses val="autoZero"/>
        <c:auto val="1"/>
        <c:lblAlgn val="ctr"/>
        <c:lblOffset val="100"/>
        <c:noMultiLvlLbl val="1"/>
      </c:catAx>
      <c:valAx>
        <c:axId val="1169034575"/>
        <c:scaling>
          <c:orientation val="minMax"/>
          <c:max val="4"/>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1899410301"/>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Gestión estratégica</a:t>
            </a:r>
          </a:p>
        </c:rich>
      </c:tx>
      <c:overlay val="0"/>
    </c:title>
    <c:autoTitleDeleted val="0"/>
    <c:plotArea>
      <c:layout/>
      <c:barChart>
        <c:barDir val="col"/>
        <c:grouping val="clustered"/>
        <c:varyColors val="1"/>
        <c:ser>
          <c:idx val="0"/>
          <c:order val="0"/>
          <c:invertIfNegative val="1"/>
          <c:cat>
            <c:strRef>
              <c:f>Directiva!$B$25:$B$29</c:f>
              <c:strCache>
                <c:ptCount val="5"/>
                <c:pt idx="0">
                  <c:v>Liderazgo</c:v>
                </c:pt>
                <c:pt idx="1">
                  <c:v>Articulación de planes, proyectos y acciones</c:v>
                </c:pt>
                <c:pt idx="2">
                  <c:v>Estrategia pedagógica</c:v>
                </c:pt>
                <c:pt idx="3">
                  <c:v>Uso de información (interna y externa) para la toma de decisiones</c:v>
                </c:pt>
                <c:pt idx="4">
                  <c:v>Seguimiento y autoevaluación</c:v>
                </c:pt>
              </c:strCache>
            </c:strRef>
          </c:cat>
          <c:val>
            <c:numRef>
              <c:f>Directiva!$C$25:$C$29</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9F88-4B10-BF22-BFFD29BB9D8B}"/>
            </c:ext>
          </c:extLst>
        </c:ser>
        <c:dLbls>
          <c:showLegendKey val="0"/>
          <c:showVal val="0"/>
          <c:showCatName val="0"/>
          <c:showSerName val="0"/>
          <c:showPercent val="0"/>
          <c:showBubbleSize val="0"/>
        </c:dLbls>
        <c:gapWidth val="150"/>
        <c:axId val="9350176"/>
        <c:axId val="174948219"/>
      </c:barChart>
      <c:catAx>
        <c:axId val="9350176"/>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74948219"/>
        <c:crosses val="autoZero"/>
        <c:auto val="1"/>
        <c:lblAlgn val="ctr"/>
        <c:lblOffset val="100"/>
        <c:noMultiLvlLbl val="1"/>
      </c:catAx>
      <c:valAx>
        <c:axId val="174948219"/>
        <c:scaling>
          <c:orientation val="minMax"/>
        </c:scaling>
        <c:delete val="0"/>
        <c:axPos val="l"/>
        <c:numFmt formatCode="General" sourceLinked="1"/>
        <c:majorTickMark val="cross"/>
        <c:minorTickMark val="cross"/>
        <c:tickLblPos val="nextTo"/>
        <c:spPr>
          <a:ln>
            <a:noFill/>
          </a:ln>
        </c:spPr>
        <c:crossAx val="9350176"/>
        <c:crosses val="autoZero"/>
        <c:crossBetween val="between"/>
      </c:valAx>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Gobierno escolar y comunidad educativa</a:t>
            </a:r>
          </a:p>
        </c:rich>
      </c:tx>
      <c:layout>
        <c:manualLayout>
          <c:xMode val="edge"/>
          <c:yMode val="edge"/>
          <c:x val="0.20649964209019328"/>
          <c:y val="3.8727524204702629E-2"/>
        </c:manualLayout>
      </c:layout>
      <c:overlay val="0"/>
    </c:title>
    <c:autoTitleDeleted val="0"/>
    <c:plotArea>
      <c:layout/>
      <c:barChart>
        <c:barDir val="col"/>
        <c:grouping val="clustered"/>
        <c:varyColors val="1"/>
        <c:ser>
          <c:idx val="0"/>
          <c:order val="0"/>
          <c:invertIfNegative val="1"/>
          <c:cat>
            <c:strRef>
              <c:f>Directiva!$B$30:$B$36</c:f>
              <c:strCache>
                <c:ptCount val="7"/>
                <c:pt idx="0">
                  <c:v>Consejo directivo</c:v>
                </c:pt>
                <c:pt idx="1">
                  <c:v>Consejo académico</c:v>
                </c:pt>
                <c:pt idx="2">
                  <c:v>Comisión de evaluación y promoción</c:v>
                </c:pt>
                <c:pt idx="3">
                  <c:v>Comité de convivencia</c:v>
                </c:pt>
                <c:pt idx="4">
                  <c:v>Consejo estudiantil</c:v>
                </c:pt>
                <c:pt idx="5">
                  <c:v>Personero estudiantil</c:v>
                </c:pt>
                <c:pt idx="6">
                  <c:v>Consejo de padres de familia</c:v>
                </c:pt>
              </c:strCache>
            </c:strRef>
          </c:cat>
          <c:val>
            <c:numRef>
              <c:f>Directiva!$C$30:$C$36</c:f>
              <c:numCache>
                <c:formatCode>General</c:formatCode>
                <c:ptCount val="7"/>
                <c:pt idx="0">
                  <c:v>1</c:v>
                </c:pt>
                <c:pt idx="1">
                  <c:v>1</c:v>
                </c:pt>
                <c:pt idx="2">
                  <c:v>1</c:v>
                </c:pt>
                <c:pt idx="3">
                  <c:v>1</c:v>
                </c:pt>
                <c:pt idx="4">
                  <c:v>1</c:v>
                </c:pt>
                <c:pt idx="5">
                  <c:v>1</c:v>
                </c:pt>
                <c:pt idx="6">
                  <c:v>1</c:v>
                </c:pt>
              </c:numCache>
            </c:numRef>
          </c:val>
          <c:extLst>
            <c:ext xmlns:c16="http://schemas.microsoft.com/office/drawing/2014/chart" uri="{C3380CC4-5D6E-409C-BE32-E72D297353CC}">
              <c16:uniqueId val="{00000000-29B6-4210-A680-CDACD86B447A}"/>
            </c:ext>
          </c:extLst>
        </c:ser>
        <c:dLbls>
          <c:showLegendKey val="0"/>
          <c:showVal val="0"/>
          <c:showCatName val="0"/>
          <c:showSerName val="0"/>
          <c:showPercent val="0"/>
          <c:showBubbleSize val="0"/>
        </c:dLbls>
        <c:gapWidth val="150"/>
        <c:axId val="963273082"/>
        <c:axId val="875499522"/>
      </c:barChart>
      <c:catAx>
        <c:axId val="96327308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875499522"/>
        <c:crosses val="autoZero"/>
        <c:auto val="1"/>
        <c:lblAlgn val="ctr"/>
        <c:lblOffset val="100"/>
        <c:noMultiLvlLbl val="1"/>
      </c:catAx>
      <c:valAx>
        <c:axId val="875499522"/>
        <c:scaling>
          <c:orientation val="minMax"/>
        </c:scaling>
        <c:delete val="0"/>
        <c:axPos val="l"/>
        <c:numFmt formatCode="General" sourceLinked="1"/>
        <c:majorTickMark val="cross"/>
        <c:minorTickMark val="cross"/>
        <c:tickLblPos val="nextTo"/>
        <c:spPr>
          <a:ln>
            <a:noFill/>
          </a:ln>
        </c:spPr>
        <c:crossAx val="963273082"/>
        <c:crosses val="autoZero"/>
        <c:crossBetween val="between"/>
      </c:valAx>
    </c:plotArea>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Cultura institucional</a:t>
            </a:r>
          </a:p>
        </c:rich>
      </c:tx>
      <c:overlay val="0"/>
    </c:title>
    <c:autoTitleDeleted val="0"/>
    <c:plotArea>
      <c:layout/>
      <c:barChart>
        <c:barDir val="col"/>
        <c:grouping val="clustered"/>
        <c:varyColors val="1"/>
        <c:ser>
          <c:idx val="0"/>
          <c:order val="0"/>
          <c:invertIfNegative val="1"/>
          <c:cat>
            <c:strRef>
              <c:f>Directiva!$B$37:$B$39</c:f>
              <c:strCache>
                <c:ptCount val="3"/>
                <c:pt idx="0">
                  <c:v>Mecanismos de comunicación</c:v>
                </c:pt>
                <c:pt idx="1">
                  <c:v>Reconocimiento de logros</c:v>
                </c:pt>
                <c:pt idx="2">
                  <c:v>Identificación y divulgación de buenas prácticas</c:v>
                </c:pt>
              </c:strCache>
            </c:strRef>
          </c:cat>
          <c:val>
            <c:numRef>
              <c:f>Directiva!$C$37:$C$39</c:f>
              <c:numCache>
                <c:formatCode>General</c:formatCode>
                <c:ptCount val="3"/>
                <c:pt idx="0">
                  <c:v>1</c:v>
                </c:pt>
                <c:pt idx="1">
                  <c:v>1</c:v>
                </c:pt>
                <c:pt idx="2">
                  <c:v>1</c:v>
                </c:pt>
              </c:numCache>
            </c:numRef>
          </c:val>
          <c:extLst>
            <c:ext xmlns:c16="http://schemas.microsoft.com/office/drawing/2014/chart" uri="{C3380CC4-5D6E-409C-BE32-E72D297353CC}">
              <c16:uniqueId val="{00000000-C558-4375-8226-2C165E7D37BF}"/>
            </c:ext>
          </c:extLst>
        </c:ser>
        <c:dLbls>
          <c:showLegendKey val="0"/>
          <c:showVal val="0"/>
          <c:showCatName val="0"/>
          <c:showSerName val="0"/>
          <c:showPercent val="0"/>
          <c:showBubbleSize val="0"/>
        </c:dLbls>
        <c:gapWidth val="150"/>
        <c:axId val="1348342735"/>
        <c:axId val="578559537"/>
      </c:barChart>
      <c:catAx>
        <c:axId val="134834273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578559537"/>
        <c:crosses val="autoZero"/>
        <c:auto val="1"/>
        <c:lblAlgn val="ctr"/>
        <c:lblOffset val="100"/>
        <c:noMultiLvlLbl val="1"/>
      </c:catAx>
      <c:valAx>
        <c:axId val="578559537"/>
        <c:scaling>
          <c:orientation val="minMax"/>
        </c:scaling>
        <c:delete val="0"/>
        <c:axPos val="l"/>
        <c:numFmt formatCode="General" sourceLinked="1"/>
        <c:majorTickMark val="cross"/>
        <c:minorTickMark val="cross"/>
        <c:tickLblPos val="nextTo"/>
        <c:spPr>
          <a:ln>
            <a:noFill/>
          </a:ln>
        </c:spPr>
        <c:crossAx val="1348342735"/>
        <c:crosses val="autoZero"/>
        <c:crossBetween val="between"/>
      </c:valAx>
    </c:plotArea>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Clima escolar</a:t>
            </a:r>
          </a:p>
        </c:rich>
      </c:tx>
      <c:overlay val="0"/>
    </c:title>
    <c:autoTitleDeleted val="0"/>
    <c:plotArea>
      <c:layout/>
      <c:barChart>
        <c:barDir val="col"/>
        <c:grouping val="clustered"/>
        <c:varyColors val="1"/>
        <c:ser>
          <c:idx val="0"/>
          <c:order val="0"/>
          <c:invertIfNegative val="1"/>
          <c:cat>
            <c:strRef>
              <c:f>Directiva!$B$40</c:f>
              <c:strCache>
                <c:ptCount val="1"/>
                <c:pt idx="0">
                  <c:v>Ambiente escolar</c:v>
                </c:pt>
              </c:strCache>
            </c:strRef>
          </c:cat>
          <c:val>
            <c:numRef>
              <c:f>Directiva!$C$40</c:f>
              <c:numCache>
                <c:formatCode>General</c:formatCode>
                <c:ptCount val="1"/>
                <c:pt idx="0">
                  <c:v>1</c:v>
                </c:pt>
              </c:numCache>
            </c:numRef>
          </c:val>
          <c:extLst>
            <c:ext xmlns:c16="http://schemas.microsoft.com/office/drawing/2014/chart" uri="{C3380CC4-5D6E-409C-BE32-E72D297353CC}">
              <c16:uniqueId val="{00000000-B628-41D3-B252-83C21C504B3F}"/>
            </c:ext>
          </c:extLst>
        </c:ser>
        <c:dLbls>
          <c:showLegendKey val="0"/>
          <c:showVal val="0"/>
          <c:showCatName val="0"/>
          <c:showSerName val="0"/>
          <c:showPercent val="0"/>
          <c:showBubbleSize val="0"/>
        </c:dLbls>
        <c:gapWidth val="150"/>
        <c:axId val="1197686342"/>
        <c:axId val="1745731440"/>
      </c:barChart>
      <c:catAx>
        <c:axId val="1197686342"/>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745731440"/>
        <c:crosses val="autoZero"/>
        <c:auto val="1"/>
        <c:lblAlgn val="ctr"/>
        <c:lblOffset val="100"/>
        <c:noMultiLvlLbl val="1"/>
      </c:catAx>
      <c:valAx>
        <c:axId val="1745731440"/>
        <c:scaling>
          <c:orientation val="minMax"/>
        </c:scaling>
        <c:delete val="0"/>
        <c:axPos val="l"/>
        <c:numFmt formatCode="General" sourceLinked="1"/>
        <c:majorTickMark val="cross"/>
        <c:minorTickMark val="cross"/>
        <c:tickLblPos val="nextTo"/>
        <c:spPr>
          <a:ln>
            <a:noFill/>
          </a:ln>
        </c:spPr>
        <c:crossAx val="1197686342"/>
        <c:crosses val="autoZero"/>
        <c:crossBetween val="between"/>
      </c:valAx>
    </c:plotArea>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Relaciones con el entorno</a:t>
            </a:r>
          </a:p>
        </c:rich>
      </c:tx>
      <c:overlay val="0"/>
    </c:title>
    <c:autoTitleDeleted val="0"/>
    <c:plotArea>
      <c:layout/>
      <c:barChart>
        <c:barDir val="col"/>
        <c:grouping val="clustered"/>
        <c:varyColors val="1"/>
        <c:ser>
          <c:idx val="0"/>
          <c:order val="0"/>
          <c:invertIfNegative val="1"/>
          <c:cat>
            <c:strRef>
              <c:f>Directiva!$B$41:$B$44</c:f>
              <c:strCache>
                <c:ptCount val="4"/>
                <c:pt idx="0">
                  <c:v>Familias o acudientes</c:v>
                </c:pt>
                <c:pt idx="1">
                  <c:v>Autoridades educativas</c:v>
                </c:pt>
                <c:pt idx="2">
                  <c:v>Otras instituciones</c:v>
                </c:pt>
                <c:pt idx="3">
                  <c:v>Sector productivo</c:v>
                </c:pt>
              </c:strCache>
            </c:strRef>
          </c:cat>
          <c:val>
            <c:numRef>
              <c:f>Directiva!$C$41:$C$44</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C073-4990-A833-D9E578BDB177}"/>
            </c:ext>
          </c:extLst>
        </c:ser>
        <c:dLbls>
          <c:showLegendKey val="0"/>
          <c:showVal val="0"/>
          <c:showCatName val="0"/>
          <c:showSerName val="0"/>
          <c:showPercent val="0"/>
          <c:showBubbleSize val="0"/>
        </c:dLbls>
        <c:gapWidth val="150"/>
        <c:axId val="802879324"/>
        <c:axId val="1973471035"/>
      </c:barChart>
      <c:catAx>
        <c:axId val="80287932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973471035"/>
        <c:crosses val="autoZero"/>
        <c:auto val="1"/>
        <c:lblAlgn val="ctr"/>
        <c:lblOffset val="100"/>
        <c:noMultiLvlLbl val="1"/>
      </c:catAx>
      <c:valAx>
        <c:axId val="1973471035"/>
        <c:scaling>
          <c:orientation val="minMax"/>
        </c:scaling>
        <c:delete val="0"/>
        <c:axPos val="l"/>
        <c:numFmt formatCode="General" sourceLinked="1"/>
        <c:majorTickMark val="cross"/>
        <c:minorTickMark val="cross"/>
        <c:tickLblPos val="nextTo"/>
        <c:spPr>
          <a:ln>
            <a:noFill/>
          </a:ln>
        </c:spPr>
        <c:crossAx val="802879324"/>
        <c:crosses val="autoZero"/>
        <c:crossBetween val="between"/>
      </c:valAx>
    </c:plotArea>
    <c:plotVisOnly val="1"/>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Procesos Gestión Académica</a:t>
            </a:r>
          </a:p>
        </c:rich>
      </c:tx>
      <c:overlay val="0"/>
    </c:title>
    <c:autoTitleDeleted val="0"/>
    <c:plotArea>
      <c:layout/>
      <c:lineChart>
        <c:grouping val="standard"/>
        <c:varyColors val="1"/>
        <c:ser>
          <c:idx val="0"/>
          <c:order val="0"/>
          <c:tx>
            <c:v>Resultados periodo</c:v>
          </c:tx>
          <c:spPr>
            <a:ln w="19050" cmpd="sng">
              <a:solidFill>
                <a:schemeClr val="accent1"/>
              </a:solidFill>
            </a:ln>
          </c:spPr>
          <c:marker>
            <c:symbol val="circle"/>
            <c:size val="5"/>
            <c:spPr>
              <a:solidFill>
                <a:schemeClr val="accent1"/>
              </a:solidFill>
              <a:ln cmpd="sng">
                <a:solidFill>
                  <a:schemeClr val="accent1"/>
                </a:solidFill>
              </a:ln>
            </c:spPr>
          </c:marker>
          <c:cat>
            <c:strRef>
              <c:f>Académica!$A$2:$A$5</c:f>
              <c:strCache>
                <c:ptCount val="4"/>
                <c:pt idx="0">
                  <c:v>Diseño Pedagógico</c:v>
                </c:pt>
                <c:pt idx="1">
                  <c:v>Prácticas Pedagógicas</c:v>
                </c:pt>
                <c:pt idx="2">
                  <c:v>Gestión de Aula</c:v>
                </c:pt>
                <c:pt idx="3">
                  <c:v>Seguimiento Académico</c:v>
                </c:pt>
              </c:strCache>
            </c:strRef>
          </c:cat>
          <c:val>
            <c:numRef>
              <c:f>Académica!$B$2:$B$5</c:f>
              <c:numCache>
                <c:formatCode>General</c:formatCode>
                <c:ptCount val="4"/>
                <c:pt idx="0">
                  <c:v>1</c:v>
                </c:pt>
                <c:pt idx="1">
                  <c:v>1</c:v>
                </c:pt>
                <c:pt idx="2">
                  <c:v>1</c:v>
                </c:pt>
                <c:pt idx="3">
                  <c:v>1</c:v>
                </c:pt>
              </c:numCache>
            </c:numRef>
          </c:val>
          <c:smooth val="0"/>
          <c:extLst>
            <c:ext xmlns:c16="http://schemas.microsoft.com/office/drawing/2014/chart" uri="{C3380CC4-5D6E-409C-BE32-E72D297353CC}">
              <c16:uniqueId val="{00000000-8BCE-4441-B697-DAB6B0F38158}"/>
            </c:ext>
          </c:extLst>
        </c:ser>
        <c:ser>
          <c:idx val="1"/>
          <c:order val="1"/>
          <c:tx>
            <c:v>Existencia</c:v>
          </c:tx>
          <c:spPr>
            <a:ln>
              <a:solidFill>
                <a:srgbClr val="FF0000"/>
              </a:solidFill>
            </a:ln>
          </c:spPr>
          <c:marker>
            <c:symbol val="none"/>
          </c:marker>
          <c:cat>
            <c:strRef>
              <c:f>Académica!$A$2:$A$5</c:f>
              <c:strCache>
                <c:ptCount val="4"/>
                <c:pt idx="0">
                  <c:v>Diseño Pedagógico</c:v>
                </c:pt>
                <c:pt idx="1">
                  <c:v>Prácticas Pedagógicas</c:v>
                </c:pt>
                <c:pt idx="2">
                  <c:v>Gestión de Aula</c:v>
                </c:pt>
                <c:pt idx="3">
                  <c:v>Seguimiento Académico</c:v>
                </c:pt>
              </c:strCache>
            </c:strRef>
          </c:cat>
          <c:val>
            <c:numRef>
              <c:f>Académica!$XEZ$2:$XEZ$5</c:f>
              <c:numCache>
                <c:formatCode>General</c:formatCode>
                <c:ptCount val="4"/>
                <c:pt idx="0">
                  <c:v>1</c:v>
                </c:pt>
                <c:pt idx="1">
                  <c:v>1</c:v>
                </c:pt>
                <c:pt idx="2">
                  <c:v>1</c:v>
                </c:pt>
                <c:pt idx="3">
                  <c:v>1</c:v>
                </c:pt>
              </c:numCache>
            </c:numRef>
          </c:val>
          <c:smooth val="0"/>
          <c:extLst>
            <c:ext xmlns:c16="http://schemas.microsoft.com/office/drawing/2014/chart" uri="{C3380CC4-5D6E-409C-BE32-E72D297353CC}">
              <c16:uniqueId val="{00000001-8BCE-4441-B697-DAB6B0F38158}"/>
            </c:ext>
          </c:extLst>
        </c:ser>
        <c:ser>
          <c:idx val="2"/>
          <c:order val="2"/>
          <c:tx>
            <c:v>Pertinencia</c:v>
          </c:tx>
          <c:spPr>
            <a:ln>
              <a:solidFill>
                <a:schemeClr val="accent4"/>
              </a:solidFill>
            </a:ln>
          </c:spPr>
          <c:marker>
            <c:symbol val="none"/>
          </c:marker>
          <c:cat>
            <c:strRef>
              <c:f>Académica!$A$2:$A$5</c:f>
              <c:strCache>
                <c:ptCount val="4"/>
                <c:pt idx="0">
                  <c:v>Diseño Pedagógico</c:v>
                </c:pt>
                <c:pt idx="1">
                  <c:v>Prácticas Pedagógicas</c:v>
                </c:pt>
                <c:pt idx="2">
                  <c:v>Gestión de Aula</c:v>
                </c:pt>
                <c:pt idx="3">
                  <c:v>Seguimiento Académico</c:v>
                </c:pt>
              </c:strCache>
            </c:strRef>
          </c:cat>
          <c:val>
            <c:numRef>
              <c:f>Académica!$XFA$2:$XFA$5</c:f>
              <c:numCache>
                <c:formatCode>General</c:formatCode>
                <c:ptCount val="4"/>
                <c:pt idx="0">
                  <c:v>2</c:v>
                </c:pt>
                <c:pt idx="1">
                  <c:v>2</c:v>
                </c:pt>
                <c:pt idx="2">
                  <c:v>2</c:v>
                </c:pt>
                <c:pt idx="3">
                  <c:v>2</c:v>
                </c:pt>
              </c:numCache>
            </c:numRef>
          </c:val>
          <c:smooth val="0"/>
          <c:extLst>
            <c:ext xmlns:c16="http://schemas.microsoft.com/office/drawing/2014/chart" uri="{C3380CC4-5D6E-409C-BE32-E72D297353CC}">
              <c16:uniqueId val="{00000002-8BCE-4441-B697-DAB6B0F38158}"/>
            </c:ext>
          </c:extLst>
        </c:ser>
        <c:ser>
          <c:idx val="3"/>
          <c:order val="3"/>
          <c:tx>
            <c:v>Apropiación</c:v>
          </c:tx>
          <c:spPr>
            <a:ln>
              <a:solidFill>
                <a:schemeClr val="accent6"/>
              </a:solidFill>
            </a:ln>
          </c:spPr>
          <c:marker>
            <c:symbol val="none"/>
          </c:marker>
          <c:cat>
            <c:strRef>
              <c:f>Académica!$A$2:$A$5</c:f>
              <c:strCache>
                <c:ptCount val="4"/>
                <c:pt idx="0">
                  <c:v>Diseño Pedagógico</c:v>
                </c:pt>
                <c:pt idx="1">
                  <c:v>Prácticas Pedagógicas</c:v>
                </c:pt>
                <c:pt idx="2">
                  <c:v>Gestión de Aula</c:v>
                </c:pt>
                <c:pt idx="3">
                  <c:v>Seguimiento Académico</c:v>
                </c:pt>
              </c:strCache>
            </c:strRef>
          </c:cat>
          <c:val>
            <c:numRef>
              <c:f>Académica!$XFB$2:$XFB$5</c:f>
              <c:numCache>
                <c:formatCode>General</c:formatCode>
                <c:ptCount val="4"/>
                <c:pt idx="0">
                  <c:v>3</c:v>
                </c:pt>
                <c:pt idx="1">
                  <c:v>3</c:v>
                </c:pt>
                <c:pt idx="2">
                  <c:v>3</c:v>
                </c:pt>
                <c:pt idx="3">
                  <c:v>3</c:v>
                </c:pt>
              </c:numCache>
            </c:numRef>
          </c:val>
          <c:smooth val="0"/>
          <c:extLst>
            <c:ext xmlns:c16="http://schemas.microsoft.com/office/drawing/2014/chart" uri="{C3380CC4-5D6E-409C-BE32-E72D297353CC}">
              <c16:uniqueId val="{00000003-8BCE-4441-B697-DAB6B0F38158}"/>
            </c:ext>
          </c:extLst>
        </c:ser>
        <c:ser>
          <c:idx val="4"/>
          <c:order val="4"/>
          <c:tx>
            <c:v>Mejora continua</c:v>
          </c:tx>
          <c:marker>
            <c:symbol val="none"/>
          </c:marker>
          <c:val>
            <c:numRef>
              <c:f>Académica!$XFC$2:$XFC$5</c:f>
              <c:numCache>
                <c:formatCode>General</c:formatCode>
                <c:ptCount val="4"/>
                <c:pt idx="0">
                  <c:v>4</c:v>
                </c:pt>
                <c:pt idx="1">
                  <c:v>4</c:v>
                </c:pt>
                <c:pt idx="2">
                  <c:v>4</c:v>
                </c:pt>
                <c:pt idx="3">
                  <c:v>4</c:v>
                </c:pt>
              </c:numCache>
            </c:numRef>
          </c:val>
          <c:smooth val="0"/>
          <c:extLst>
            <c:ext xmlns:c16="http://schemas.microsoft.com/office/drawing/2014/chart" uri="{C3380CC4-5D6E-409C-BE32-E72D297353CC}">
              <c16:uniqueId val="{00000000-F525-4BE2-8AB2-AE3E6495B8BF}"/>
            </c:ext>
          </c:extLst>
        </c:ser>
        <c:dLbls>
          <c:showLegendKey val="0"/>
          <c:showVal val="0"/>
          <c:showCatName val="0"/>
          <c:showSerName val="0"/>
          <c:showPercent val="0"/>
          <c:showBubbleSize val="0"/>
        </c:dLbls>
        <c:marker val="1"/>
        <c:smooth val="0"/>
        <c:axId val="480747545"/>
        <c:axId val="1375105453"/>
      </c:lineChart>
      <c:catAx>
        <c:axId val="480747545"/>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375105453"/>
        <c:crosses val="autoZero"/>
        <c:auto val="1"/>
        <c:lblAlgn val="ctr"/>
        <c:lblOffset val="100"/>
        <c:noMultiLvlLbl val="1"/>
      </c:catAx>
      <c:valAx>
        <c:axId val="1375105453"/>
        <c:scaling>
          <c:orientation val="minMax"/>
          <c:max val="5"/>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O"/>
          </a:p>
        </c:txPr>
        <c:crossAx val="480747545"/>
        <c:crosses val="autoZero"/>
        <c:crossBetween val="between"/>
        <c:majorUnit val="1"/>
        <c:minorUnit val="1"/>
      </c:valAx>
    </c:plotArea>
    <c:legend>
      <c:legendPos val="r"/>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O" sz="1400" b="0" i="0">
                <a:solidFill>
                  <a:srgbClr val="757575"/>
                </a:solidFill>
                <a:latin typeface="+mn-lt"/>
              </a:rPr>
              <a:t>Diseño pedagógico</a:t>
            </a:r>
          </a:p>
        </c:rich>
      </c:tx>
      <c:overlay val="0"/>
    </c:title>
    <c:autoTitleDeleted val="0"/>
    <c:plotArea>
      <c:layout/>
      <c:barChart>
        <c:barDir val="col"/>
        <c:grouping val="clustered"/>
        <c:varyColors val="1"/>
        <c:ser>
          <c:idx val="0"/>
          <c:order val="0"/>
          <c:tx>
            <c:strRef>
              <c:f>Académica!$C$21</c:f>
              <c:strCache>
                <c:ptCount val="1"/>
                <c:pt idx="0">
                  <c:v>Resultado</c:v>
                </c:pt>
              </c:strCache>
            </c:strRef>
          </c:tx>
          <c:invertIfNegative val="1"/>
          <c:cat>
            <c:strRef>
              <c:f>Académica!$B$22:$B$25</c:f>
              <c:strCache>
                <c:ptCount val="4"/>
                <c:pt idx="0">
                  <c:v>Plan de estudios</c:v>
                </c:pt>
                <c:pt idx="1">
                  <c:v>Enfoque metodológico</c:v>
                </c:pt>
                <c:pt idx="2">
                  <c:v>Recursos para el aprendizaje</c:v>
                </c:pt>
                <c:pt idx="3">
                  <c:v>Evaluación</c:v>
                </c:pt>
              </c:strCache>
            </c:strRef>
          </c:cat>
          <c:val>
            <c:numRef>
              <c:f>Académica!$C$22:$C$25</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1662-4E78-9F34-61259DD26AF3}"/>
            </c:ext>
          </c:extLst>
        </c:ser>
        <c:dLbls>
          <c:showLegendKey val="0"/>
          <c:showVal val="0"/>
          <c:showCatName val="0"/>
          <c:showSerName val="0"/>
          <c:showPercent val="0"/>
          <c:showBubbleSize val="0"/>
        </c:dLbls>
        <c:gapWidth val="150"/>
        <c:axId val="1293643006"/>
        <c:axId val="123840620"/>
      </c:barChart>
      <c:catAx>
        <c:axId val="1293643006"/>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O"/>
          </a:p>
        </c:txPr>
        <c:crossAx val="123840620"/>
        <c:crosses val="autoZero"/>
        <c:auto val="1"/>
        <c:lblAlgn val="ctr"/>
        <c:lblOffset val="100"/>
        <c:noMultiLvlLbl val="1"/>
      </c:catAx>
      <c:valAx>
        <c:axId val="123840620"/>
        <c:scaling>
          <c:orientation val="minMax"/>
        </c:scaling>
        <c:delete val="0"/>
        <c:axPos val="l"/>
        <c:numFmt formatCode="General" sourceLinked="1"/>
        <c:majorTickMark val="cross"/>
        <c:minorTickMark val="cross"/>
        <c:tickLblPos val="nextTo"/>
        <c:spPr>
          <a:ln>
            <a:noFill/>
          </a:ln>
        </c:spPr>
        <c:crossAx val="1293643006"/>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oneCellAnchor>
    <xdr:from>
      <xdr:col>1</xdr:col>
      <xdr:colOff>1033211</xdr:colOff>
      <xdr:row>0</xdr:row>
      <xdr:rowOff>0</xdr:rowOff>
    </xdr:from>
    <xdr:ext cx="2696578" cy="704850"/>
    <xdr:pic>
      <xdr:nvPicPr>
        <xdr:cNvPr id="2" name="image1.png">
          <a:extLst>
            <a:ext uri="{FF2B5EF4-FFF2-40B4-BE49-F238E27FC236}">
              <a16:creationId xmlns:a16="http://schemas.microsoft.com/office/drawing/2014/main" id="{00000000-0008-0000-0200-000002000000}"/>
            </a:ext>
          </a:extLst>
        </xdr:cNvPr>
        <xdr:cNvPicPr preferRelativeResize="0"/>
      </xdr:nvPicPr>
      <xdr:blipFill rotWithShape="1">
        <a:blip xmlns:r="http://schemas.openxmlformats.org/officeDocument/2006/relationships" r:embed="rId1" cstate="print"/>
        <a:srcRect r="49445"/>
        <a:stretch/>
      </xdr:blipFill>
      <xdr:spPr>
        <a:xfrm>
          <a:off x="1915527" y="0"/>
          <a:ext cx="2696578" cy="7048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38100</xdr:colOff>
      <xdr:row>0</xdr:row>
      <xdr:rowOff>66675</xdr:rowOff>
    </xdr:from>
    <xdr:ext cx="9258300" cy="3295650"/>
    <xdr:graphicFrame macro="">
      <xdr:nvGraphicFramePr>
        <xdr:cNvPr id="1166433727" name="Chart 1">
          <a:extLst>
            <a:ext uri="{FF2B5EF4-FFF2-40B4-BE49-F238E27FC236}">
              <a16:creationId xmlns:a16="http://schemas.microsoft.com/office/drawing/2014/main" id="{00000000-0008-0000-0100-0000BF5D86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xdr:col>
      <xdr:colOff>142875</xdr:colOff>
      <xdr:row>18</xdr:row>
      <xdr:rowOff>28575</xdr:rowOff>
    </xdr:from>
    <xdr:ext cx="4029075" cy="2305050"/>
    <xdr:graphicFrame macro="">
      <xdr:nvGraphicFramePr>
        <xdr:cNvPr id="1081688204" name="Chart 2">
          <a:extLst>
            <a:ext uri="{FF2B5EF4-FFF2-40B4-BE49-F238E27FC236}">
              <a16:creationId xmlns:a16="http://schemas.microsoft.com/office/drawing/2014/main" id="{00000000-0008-0000-0100-00008C4079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13</xdr:col>
      <xdr:colOff>161925</xdr:colOff>
      <xdr:row>17</xdr:row>
      <xdr:rowOff>180975</xdr:rowOff>
    </xdr:from>
    <xdr:ext cx="5133975" cy="2295525"/>
    <xdr:graphicFrame macro="">
      <xdr:nvGraphicFramePr>
        <xdr:cNvPr id="1674934294" name="Chart 3">
          <a:extLst>
            <a:ext uri="{FF2B5EF4-FFF2-40B4-BE49-F238E27FC236}">
              <a16:creationId xmlns:a16="http://schemas.microsoft.com/office/drawing/2014/main" id="{00000000-0008-0000-0100-00001678D5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13</xdr:col>
      <xdr:colOff>133350</xdr:colOff>
      <xdr:row>29</xdr:row>
      <xdr:rowOff>190500</xdr:rowOff>
    </xdr:from>
    <xdr:ext cx="5133975" cy="2295525"/>
    <xdr:graphicFrame macro="">
      <xdr:nvGraphicFramePr>
        <xdr:cNvPr id="297887198" name="Chart 4">
          <a:extLst>
            <a:ext uri="{FF2B5EF4-FFF2-40B4-BE49-F238E27FC236}">
              <a16:creationId xmlns:a16="http://schemas.microsoft.com/office/drawing/2014/main" id="{00000000-0008-0000-0100-0000DE65C1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6</xdr:col>
      <xdr:colOff>190500</xdr:colOff>
      <xdr:row>30</xdr:row>
      <xdr:rowOff>9525</xdr:rowOff>
    </xdr:from>
    <xdr:ext cx="4029075" cy="2295525"/>
    <xdr:graphicFrame macro="">
      <xdr:nvGraphicFramePr>
        <xdr:cNvPr id="1160051290" name="Chart 5">
          <a:extLst>
            <a:ext uri="{FF2B5EF4-FFF2-40B4-BE49-F238E27FC236}">
              <a16:creationId xmlns:a16="http://schemas.microsoft.com/office/drawing/2014/main" id="{00000000-0008-0000-0100-00005AFA24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6</xdr:col>
      <xdr:colOff>161925</xdr:colOff>
      <xdr:row>41</xdr:row>
      <xdr:rowOff>152400</xdr:rowOff>
    </xdr:from>
    <xdr:ext cx="4029075" cy="2295525"/>
    <xdr:graphicFrame macro="">
      <xdr:nvGraphicFramePr>
        <xdr:cNvPr id="133049010" name="Chart 6">
          <a:extLst>
            <a:ext uri="{FF2B5EF4-FFF2-40B4-BE49-F238E27FC236}">
              <a16:creationId xmlns:a16="http://schemas.microsoft.com/office/drawing/2014/main" id="{00000000-0008-0000-0100-0000B22AEE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13</xdr:col>
      <xdr:colOff>85725</xdr:colOff>
      <xdr:row>42</xdr:row>
      <xdr:rowOff>0</xdr:rowOff>
    </xdr:from>
    <xdr:ext cx="5133975" cy="2295525"/>
    <xdr:graphicFrame macro="">
      <xdr:nvGraphicFramePr>
        <xdr:cNvPr id="1368768615" name="Chart 7">
          <a:extLst>
            <a:ext uri="{FF2B5EF4-FFF2-40B4-BE49-F238E27FC236}">
              <a16:creationId xmlns:a16="http://schemas.microsoft.com/office/drawing/2014/main" id="{00000000-0008-0000-0100-000067C095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352425</xdr:colOff>
      <xdr:row>0</xdr:row>
      <xdr:rowOff>9525</xdr:rowOff>
    </xdr:from>
    <xdr:ext cx="9305925" cy="3295650"/>
    <xdr:graphicFrame macro="">
      <xdr:nvGraphicFramePr>
        <xdr:cNvPr id="1238067691" name="Chart 8">
          <a:extLst>
            <a:ext uri="{FF2B5EF4-FFF2-40B4-BE49-F238E27FC236}">
              <a16:creationId xmlns:a16="http://schemas.microsoft.com/office/drawing/2014/main" id="{00000000-0008-0000-0300-0000EB69CB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428625</xdr:colOff>
      <xdr:row>17</xdr:row>
      <xdr:rowOff>180975</xdr:rowOff>
    </xdr:from>
    <xdr:ext cx="4429125" cy="2305050"/>
    <xdr:graphicFrame macro="">
      <xdr:nvGraphicFramePr>
        <xdr:cNvPr id="1768336154" name="Chart 9">
          <a:extLst>
            <a:ext uri="{FF2B5EF4-FFF2-40B4-BE49-F238E27FC236}">
              <a16:creationId xmlns:a16="http://schemas.microsoft.com/office/drawing/2014/main" id="{00000000-0008-0000-0300-00001AAB66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11</xdr:col>
      <xdr:colOff>114300</xdr:colOff>
      <xdr:row>18</xdr:row>
      <xdr:rowOff>0</xdr:rowOff>
    </xdr:from>
    <xdr:ext cx="4695825" cy="2295525"/>
    <xdr:graphicFrame macro="">
      <xdr:nvGraphicFramePr>
        <xdr:cNvPr id="1200694025" name="Chart 10">
          <a:extLst>
            <a:ext uri="{FF2B5EF4-FFF2-40B4-BE49-F238E27FC236}">
              <a16:creationId xmlns:a16="http://schemas.microsoft.com/office/drawing/2014/main" id="{00000000-0008-0000-0300-0000092391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10</xdr:col>
      <xdr:colOff>304800</xdr:colOff>
      <xdr:row>30</xdr:row>
      <xdr:rowOff>0</xdr:rowOff>
    </xdr:from>
    <xdr:ext cx="5133975" cy="2295525"/>
    <xdr:graphicFrame macro="">
      <xdr:nvGraphicFramePr>
        <xdr:cNvPr id="1953499102" name="Chart 11">
          <a:extLst>
            <a:ext uri="{FF2B5EF4-FFF2-40B4-BE49-F238E27FC236}">
              <a16:creationId xmlns:a16="http://schemas.microsoft.com/office/drawing/2014/main" id="{00000000-0008-0000-0300-0000DE0770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3</xdr:col>
      <xdr:colOff>447675</xdr:colOff>
      <xdr:row>30</xdr:row>
      <xdr:rowOff>0</xdr:rowOff>
    </xdr:from>
    <xdr:ext cx="4029075" cy="2295525"/>
    <xdr:graphicFrame macro="">
      <xdr:nvGraphicFramePr>
        <xdr:cNvPr id="156274905" name="Chart 12">
          <a:extLst>
            <a:ext uri="{FF2B5EF4-FFF2-40B4-BE49-F238E27FC236}">
              <a16:creationId xmlns:a16="http://schemas.microsoft.com/office/drawing/2014/main" id="{00000000-0008-0000-0300-0000D99050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3</xdr:col>
      <xdr:colOff>180975</xdr:colOff>
      <xdr:row>0</xdr:row>
      <xdr:rowOff>0</xdr:rowOff>
    </xdr:from>
    <xdr:ext cx="8115300" cy="3295650"/>
    <xdr:graphicFrame macro="">
      <xdr:nvGraphicFramePr>
        <xdr:cNvPr id="1123669648" name="Chart 13">
          <a:extLst>
            <a:ext uri="{FF2B5EF4-FFF2-40B4-BE49-F238E27FC236}">
              <a16:creationId xmlns:a16="http://schemas.microsoft.com/office/drawing/2014/main" id="{00000000-0008-0000-0400-000090D6F9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428625</xdr:colOff>
      <xdr:row>17</xdr:row>
      <xdr:rowOff>180975</xdr:rowOff>
    </xdr:from>
    <xdr:ext cx="3028950" cy="2305050"/>
    <xdr:graphicFrame macro="">
      <xdr:nvGraphicFramePr>
        <xdr:cNvPr id="1477286691" name="Chart 14" title="Gráfico">
          <a:extLst>
            <a:ext uri="{FF2B5EF4-FFF2-40B4-BE49-F238E27FC236}">
              <a16:creationId xmlns:a16="http://schemas.microsoft.com/office/drawing/2014/main" id="{00000000-0008-0000-0400-0000239B0D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8</xdr:col>
      <xdr:colOff>561975</xdr:colOff>
      <xdr:row>18</xdr:row>
      <xdr:rowOff>0</xdr:rowOff>
    </xdr:from>
    <xdr:ext cx="4943475" cy="2295525"/>
    <xdr:graphicFrame macro="">
      <xdr:nvGraphicFramePr>
        <xdr:cNvPr id="1943998044" name="Chart 15">
          <a:extLst>
            <a:ext uri="{FF2B5EF4-FFF2-40B4-BE49-F238E27FC236}">
              <a16:creationId xmlns:a16="http://schemas.microsoft.com/office/drawing/2014/main" id="{00000000-0008-0000-0400-00005C0EDF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3</xdr:col>
      <xdr:colOff>428625</xdr:colOff>
      <xdr:row>29</xdr:row>
      <xdr:rowOff>161925</xdr:rowOff>
    </xdr:from>
    <xdr:ext cx="3028950" cy="2305050"/>
    <xdr:graphicFrame macro="">
      <xdr:nvGraphicFramePr>
        <xdr:cNvPr id="1542423610" name="Chart 16">
          <a:extLst>
            <a:ext uri="{FF2B5EF4-FFF2-40B4-BE49-F238E27FC236}">
              <a16:creationId xmlns:a16="http://schemas.microsoft.com/office/drawing/2014/main" id="{00000000-0008-0000-0400-00003A84EF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xdr:col>
      <xdr:colOff>28575</xdr:colOff>
      <xdr:row>0</xdr:row>
      <xdr:rowOff>133350</xdr:rowOff>
    </xdr:from>
    <xdr:ext cx="8115300" cy="3295650"/>
    <xdr:graphicFrame macro="">
      <xdr:nvGraphicFramePr>
        <xdr:cNvPr id="276841931" name="Chart 17">
          <a:extLst>
            <a:ext uri="{FF2B5EF4-FFF2-40B4-BE49-F238E27FC236}">
              <a16:creationId xmlns:a16="http://schemas.microsoft.com/office/drawing/2014/main" id="{00000000-0008-0000-0500-0000CB458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438150</xdr:colOff>
      <xdr:row>17</xdr:row>
      <xdr:rowOff>180975</xdr:rowOff>
    </xdr:from>
    <xdr:ext cx="4029075" cy="2305050"/>
    <xdr:graphicFrame macro="">
      <xdr:nvGraphicFramePr>
        <xdr:cNvPr id="1624056275" name="Chart 18">
          <a:extLst>
            <a:ext uri="{FF2B5EF4-FFF2-40B4-BE49-F238E27FC236}">
              <a16:creationId xmlns:a16="http://schemas.microsoft.com/office/drawing/2014/main" id="{00000000-0008-0000-0500-0000D321CD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10</xdr:col>
      <xdr:colOff>295275</xdr:colOff>
      <xdr:row>18</xdr:row>
      <xdr:rowOff>0</xdr:rowOff>
    </xdr:from>
    <xdr:ext cx="3933825" cy="2295525"/>
    <xdr:graphicFrame macro="">
      <xdr:nvGraphicFramePr>
        <xdr:cNvPr id="164473475" name="Chart 19">
          <a:extLst>
            <a:ext uri="{FF2B5EF4-FFF2-40B4-BE49-F238E27FC236}">
              <a16:creationId xmlns:a16="http://schemas.microsoft.com/office/drawing/2014/main" id="{00000000-0008-0000-0500-000083AACD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5</xdr:col>
      <xdr:colOff>304800</xdr:colOff>
      <xdr:row>30</xdr:row>
      <xdr:rowOff>0</xdr:rowOff>
    </xdr:from>
    <xdr:ext cx="6391275" cy="2295525"/>
    <xdr:graphicFrame macro="">
      <xdr:nvGraphicFramePr>
        <xdr:cNvPr id="2078889168" name="Chart 20">
          <a:extLst>
            <a:ext uri="{FF2B5EF4-FFF2-40B4-BE49-F238E27FC236}">
              <a16:creationId xmlns:a16="http://schemas.microsoft.com/office/drawing/2014/main" id="{00000000-0008-0000-0500-0000D054E9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95249</xdr:colOff>
      <xdr:row>2</xdr:row>
      <xdr:rowOff>142875</xdr:rowOff>
    </xdr:from>
    <xdr:ext cx="13525501" cy="5286375"/>
    <xdr:graphicFrame macro="">
      <xdr:nvGraphicFramePr>
        <xdr:cNvPr id="1957451728" name="Chart 21">
          <a:extLst>
            <a:ext uri="{FF2B5EF4-FFF2-40B4-BE49-F238E27FC236}">
              <a16:creationId xmlns:a16="http://schemas.microsoft.com/office/drawing/2014/main" id="{00000000-0008-0000-0700-0000D057AC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xdr:col>
      <xdr:colOff>28575</xdr:colOff>
      <xdr:row>26</xdr:row>
      <xdr:rowOff>152400</xdr:rowOff>
    </xdr:from>
    <xdr:ext cx="11430000" cy="3543300"/>
    <xdr:graphicFrame macro="">
      <xdr:nvGraphicFramePr>
        <xdr:cNvPr id="2114031881" name="Chart 22">
          <a:extLst>
            <a:ext uri="{FF2B5EF4-FFF2-40B4-BE49-F238E27FC236}">
              <a16:creationId xmlns:a16="http://schemas.microsoft.com/office/drawing/2014/main" id="{00000000-0008-0000-0700-0000099101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19050</xdr:colOff>
      <xdr:row>45</xdr:row>
      <xdr:rowOff>171450</xdr:rowOff>
    </xdr:from>
    <xdr:ext cx="11458575" cy="2733675"/>
    <xdr:graphicFrame macro="">
      <xdr:nvGraphicFramePr>
        <xdr:cNvPr id="483696345" name="Chart 23">
          <a:extLst>
            <a:ext uri="{FF2B5EF4-FFF2-40B4-BE49-F238E27FC236}">
              <a16:creationId xmlns:a16="http://schemas.microsoft.com/office/drawing/2014/main" id="{00000000-0008-0000-0700-0000D99ED4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6</xdr:col>
      <xdr:colOff>0</xdr:colOff>
      <xdr:row>62</xdr:row>
      <xdr:rowOff>0</xdr:rowOff>
    </xdr:from>
    <xdr:ext cx="11391900" cy="3533775"/>
    <xdr:graphicFrame macro="">
      <xdr:nvGraphicFramePr>
        <xdr:cNvPr id="1991784140" name="Chart 24">
          <a:extLst>
            <a:ext uri="{FF2B5EF4-FFF2-40B4-BE49-F238E27FC236}">
              <a16:creationId xmlns:a16="http://schemas.microsoft.com/office/drawing/2014/main" id="{00000000-0008-0000-0700-0000CC36B8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NA/Downloads/INSTRUMENTO%20%23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DE DILIGENCIAMIENTO"/>
      <sheetName val="INSTRUMENTO 1"/>
    </sheetNames>
    <sheetDataSet>
      <sheetData sheetId="0"/>
      <sheetData sheetId="1">
        <row r="114">
          <cell r="E114" t="str">
            <v>x</v>
          </cell>
          <cell r="F114" t="str">
            <v>PRESENCIAL</v>
          </cell>
        </row>
        <row r="115">
          <cell r="F115" t="str">
            <v>EN CASA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53E38-FD24-4E3E-989A-C4A81B6EC444}" name="Table_1" displayName="Table_1" ref="A1:B7" totalsRowShown="0">
  <autoFilter ref="A1:B7" xr:uid="{CB269689-FD67-461E-9D1C-B9D4761EA258}"/>
  <tableColumns count="2">
    <tableColumn id="1" xr3:uid="{0BE134A1-169E-444A-A953-70D78D9E4D51}" name="Proceso"/>
    <tableColumn id="2" xr3:uid="{71F03047-74F4-4BA9-B66B-8F6BEE7D9D50}" name="Resultados Periodo"/>
  </tableColumns>
  <tableStyleInfo name="Grafica G.Directiva-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766D607-D29F-44A1-9D7B-4B34259BACE6}" name="Table_2" displayName="Table_2" ref="A21:C44" totalsRowShown="0">
  <autoFilter ref="A21:C44" xr:uid="{BAD93BBB-686C-4212-8F5D-A752DD5541D1}"/>
  <tableColumns count="3">
    <tableColumn id="1" xr3:uid="{A7804BDF-D663-4592-981D-C8E87C068CD1}" name="Proceso"/>
    <tableColumn id="2" xr3:uid="{86C1B76C-9E6E-45CA-BA41-A7E5485F1DB4}" name="Componente"/>
    <tableColumn id="3" xr3:uid="{87672385-9900-429A-9A2E-061BB0EFC183}" name="Resultado"/>
  </tableColumns>
  <tableStyleInfo name="Grafica G.Directiva-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7B95A3F-F2CB-45C6-A0F1-1AFE67CCBDCD}" name="Table_3" displayName="Table_3" ref="A1:B5" totalsRowShown="0">
  <autoFilter ref="A1:B5" xr:uid="{6FAAC2C8-315E-49E9-BD17-BFC5FA152D99}"/>
  <tableColumns count="2">
    <tableColumn id="1" xr3:uid="{2D945C18-B5EB-48B6-AD07-68FA23A14C76}" name="Proceso"/>
    <tableColumn id="2" xr3:uid="{C8611311-D567-4A3C-A814-EFF992BAD1CC}" name="Resultado Periodo"/>
  </tableColumns>
  <tableStyleInfo name="Grafica G.Directiva-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FE9A197-27AD-42D5-85A0-B624086795D1}" name="Table_4" displayName="Table_4" ref="A21:C37" totalsRowShown="0">
  <autoFilter ref="A21:C37" xr:uid="{2392BDB8-6E74-4B90-B510-558E84AF19B6}"/>
  <tableColumns count="3">
    <tableColumn id="1" xr3:uid="{38669CF5-7B23-468F-BE03-6D33D84160E9}" name="Proceso"/>
    <tableColumn id="2" xr3:uid="{6DE6D13C-8520-4D20-BE3E-5EC9E7984424}" name="Componente"/>
    <tableColumn id="3" xr3:uid="{7E76E245-1C87-4E72-A25F-7BAA3882BFBC}" name="Resultado"/>
  </tableColumns>
  <tableStyleInfo name="Grafica G.Directiva-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E7DD75C-8B23-4398-B11C-F37B4A21FBA8}" name="Table_5" displayName="Table_5" ref="A1:B4" totalsRowShown="0">
  <autoFilter ref="A1:B4" xr:uid="{A01FEDBD-BDC8-43D2-9C66-E921D97E90CA}"/>
  <tableColumns count="2">
    <tableColumn id="1" xr3:uid="{50C5E5D5-9A58-4C2D-BF53-8335540116A0}" name="Proceso"/>
    <tableColumn id="2" xr3:uid="{A923740E-4C3D-4259-9E50-87FB33D60A73}" name="Resultado Periodo"/>
  </tableColumns>
  <tableStyleInfo name="Grafica G.Directiva-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A2C4C9F-5C21-4F63-8F27-B0D8AA6C2973}" name="Table_6" displayName="Table_6" ref="A21:C25" totalsRowShown="0">
  <autoFilter ref="A21:C25" xr:uid="{FE6E3C49-C4FF-4E4A-BD41-888E738DBE1A}"/>
  <tableColumns count="3">
    <tableColumn id="1" xr3:uid="{779FA63D-C178-408A-AB7F-39F86EEDC1C0}" name="Proceso"/>
    <tableColumn id="2" xr3:uid="{01268653-87F6-4421-BE51-A8A596632B9F}" name="Componente"/>
    <tableColumn id="3" xr3:uid="{541E0C05-7A2C-4C2A-BA58-1E52B17963DC}" name="Resultado"/>
  </tableColumns>
  <tableStyleInfo name="Grafica G.Directiva-sty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9C888A45-AA1C-4FD9-A67D-2308A38A8FA9}" name="Table_7" displayName="Table_7" ref="A1:B4" totalsRowShown="0">
  <autoFilter ref="A1:B4" xr:uid="{85A640A9-CAB8-4FF6-A7B8-C52D286A7ED6}"/>
  <tableColumns count="2">
    <tableColumn id="1" xr3:uid="{D52EB4F3-E959-450C-A390-689A3B0125D0}" name="Proceso"/>
    <tableColumn id="2" xr3:uid="{55209F27-D726-4153-868D-EAD2527522E8}" name="Calificación"/>
  </tableColumns>
  <tableStyleInfo name="Grafica G.Directiva-sty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D65A673-25F3-4CDB-A47C-DD6F1563CE6C}" name="Table_8" displayName="Table_8" ref="A21:C31" totalsRowShown="0">
  <autoFilter ref="A21:C31" xr:uid="{EEF76692-AB75-46E9-A5F4-FCE9E2A18647}"/>
  <tableColumns count="3">
    <tableColumn id="1" xr3:uid="{AAF3221D-C104-4A8A-9B19-7B9372AD40F5}" name="Proceso"/>
    <tableColumn id="2" xr3:uid="{88F8BC48-ED5F-4287-9D5F-5E5658C2921E}" name="Componente"/>
    <tableColumn id="3" xr3:uid="{2142FA3E-9BE0-4B7A-BDC0-5179718FDE10}" name="Resultado"/>
  </tableColumns>
  <tableStyleInfo name="Grafica G.Directiva-style"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1000"/>
  <sheetViews>
    <sheetView topLeftCell="A49" workbookViewId="0">
      <selection activeCell="C42" sqref="C42"/>
    </sheetView>
  </sheetViews>
  <sheetFormatPr baseColWidth="10" defaultColWidth="14.42578125" defaultRowHeight="15" customHeight="1"/>
  <cols>
    <col min="1" max="1" width="44.42578125" customWidth="1"/>
    <col min="2" max="2" width="87.42578125" customWidth="1"/>
    <col min="3" max="11" width="10.7109375" customWidth="1"/>
  </cols>
  <sheetData>
    <row r="1" spans="1:2">
      <c r="A1" s="142" t="s">
        <v>0</v>
      </c>
      <c r="B1" s="143"/>
    </row>
    <row r="2" spans="1:2">
      <c r="A2" s="1" t="s">
        <v>1</v>
      </c>
      <c r="B2" s="1"/>
    </row>
    <row r="3" spans="1:2">
      <c r="A3" s="1" t="s">
        <v>2</v>
      </c>
      <c r="B3" s="1" t="s">
        <v>3</v>
      </c>
    </row>
    <row r="4" spans="1:2">
      <c r="A4" s="1" t="s">
        <v>4</v>
      </c>
      <c r="B4" s="1">
        <v>2026</v>
      </c>
    </row>
    <row r="5" spans="1:2">
      <c r="A5" s="142" t="s">
        <v>5</v>
      </c>
      <c r="B5" s="143"/>
    </row>
    <row r="6" spans="1:2" ht="24.75" customHeight="1">
      <c r="A6" s="144" t="s">
        <v>6</v>
      </c>
      <c r="B6" s="145"/>
    </row>
    <row r="7" spans="1:2" ht="17.25" customHeight="1">
      <c r="A7" s="1" t="s">
        <v>7</v>
      </c>
      <c r="B7" s="1" t="s">
        <v>8</v>
      </c>
    </row>
    <row r="8" spans="1:2">
      <c r="A8" s="1" t="s">
        <v>9</v>
      </c>
      <c r="B8" s="1" t="s">
        <v>10</v>
      </c>
    </row>
    <row r="9" spans="1:2">
      <c r="A9" s="1" t="s">
        <v>11</v>
      </c>
      <c r="B9" s="1" t="s">
        <v>8</v>
      </c>
    </row>
    <row r="10" spans="1:2">
      <c r="A10" s="1" t="s">
        <v>12</v>
      </c>
      <c r="B10" s="1" t="s">
        <v>8</v>
      </c>
    </row>
    <row r="11" spans="1:2">
      <c r="A11" s="1" t="s">
        <v>13</v>
      </c>
      <c r="B11" s="1" t="s">
        <v>8</v>
      </c>
    </row>
    <row r="12" spans="1:2">
      <c r="A12" s="1" t="s">
        <v>14</v>
      </c>
      <c r="B12" s="1" t="s">
        <v>8</v>
      </c>
    </row>
    <row r="13" spans="1:2">
      <c r="A13" s="142" t="s">
        <v>15</v>
      </c>
      <c r="B13" s="143"/>
    </row>
    <row r="14" spans="1:2" ht="33" customHeight="1">
      <c r="A14" s="144" t="s">
        <v>16</v>
      </c>
      <c r="B14" s="145"/>
    </row>
    <row r="15" spans="1:2">
      <c r="A15" s="146" t="s">
        <v>7</v>
      </c>
      <c r="B15" s="2" t="s">
        <v>17</v>
      </c>
    </row>
    <row r="16" spans="1:2">
      <c r="A16" s="145"/>
      <c r="B16" s="2" t="s">
        <v>18</v>
      </c>
    </row>
    <row r="17" spans="1:2">
      <c r="A17" s="145"/>
      <c r="B17" s="2" t="s">
        <v>19</v>
      </c>
    </row>
    <row r="18" spans="1:2">
      <c r="A18" s="146" t="s">
        <v>9</v>
      </c>
      <c r="B18" s="1" t="s">
        <v>20</v>
      </c>
    </row>
    <row r="19" spans="1:2">
      <c r="A19" s="145"/>
      <c r="B19" s="1" t="s">
        <v>21</v>
      </c>
    </row>
    <row r="20" spans="1:2">
      <c r="A20" s="145"/>
      <c r="B20" s="1" t="s">
        <v>22</v>
      </c>
    </row>
    <row r="21" spans="1:2" ht="15.75" customHeight="1">
      <c r="A21" s="145"/>
      <c r="B21" s="1" t="s">
        <v>23</v>
      </c>
    </row>
    <row r="22" spans="1:2" ht="15.75" customHeight="1">
      <c r="A22" s="145"/>
      <c r="B22" s="1" t="s">
        <v>24</v>
      </c>
    </row>
    <row r="23" spans="1:2" ht="15.75" customHeight="1">
      <c r="A23" s="146" t="s">
        <v>11</v>
      </c>
      <c r="B23" s="1" t="s">
        <v>25</v>
      </c>
    </row>
    <row r="24" spans="1:2" ht="15.75" customHeight="1">
      <c r="A24" s="145"/>
      <c r="B24" s="1" t="s">
        <v>26</v>
      </c>
    </row>
    <row r="25" spans="1:2" ht="15.75" customHeight="1">
      <c r="A25" s="145"/>
      <c r="B25" s="1" t="s">
        <v>27</v>
      </c>
    </row>
    <row r="26" spans="1:2" ht="15.75" customHeight="1">
      <c r="A26" s="145"/>
      <c r="B26" s="1" t="s">
        <v>28</v>
      </c>
    </row>
    <row r="27" spans="1:2" ht="15.75" customHeight="1">
      <c r="A27" s="145"/>
      <c r="B27" s="1" t="s">
        <v>29</v>
      </c>
    </row>
    <row r="28" spans="1:2" ht="15.75" customHeight="1">
      <c r="A28" s="145"/>
      <c r="B28" s="1" t="s">
        <v>30</v>
      </c>
    </row>
    <row r="29" spans="1:2" ht="15.75" customHeight="1">
      <c r="A29" s="145"/>
      <c r="B29" s="1" t="s">
        <v>31</v>
      </c>
    </row>
    <row r="30" spans="1:2" ht="15.75" customHeight="1">
      <c r="A30" s="146" t="s">
        <v>12</v>
      </c>
      <c r="B30" s="1" t="s">
        <v>32</v>
      </c>
    </row>
    <row r="31" spans="1:2" ht="15.75" customHeight="1">
      <c r="A31" s="145"/>
      <c r="B31" s="1" t="s">
        <v>33</v>
      </c>
    </row>
    <row r="32" spans="1:2" ht="15.75" customHeight="1">
      <c r="A32" s="145"/>
      <c r="B32" s="1" t="s">
        <v>34</v>
      </c>
    </row>
    <row r="33" spans="1:2" ht="15.75" customHeight="1">
      <c r="A33" s="1" t="s">
        <v>13</v>
      </c>
      <c r="B33" s="3"/>
    </row>
    <row r="34" spans="1:2" ht="15.75" customHeight="1">
      <c r="A34" s="146" t="s">
        <v>14</v>
      </c>
      <c r="B34" s="1" t="s">
        <v>35</v>
      </c>
    </row>
    <row r="35" spans="1:2" ht="15.75" customHeight="1">
      <c r="A35" s="145"/>
      <c r="B35" s="1" t="s">
        <v>36</v>
      </c>
    </row>
    <row r="36" spans="1:2" ht="15.75" customHeight="1">
      <c r="A36" s="145"/>
      <c r="B36" s="1" t="s">
        <v>37</v>
      </c>
    </row>
    <row r="37" spans="1:2" ht="15.75" customHeight="1">
      <c r="A37" s="145"/>
      <c r="B37" s="1" t="s">
        <v>38</v>
      </c>
    </row>
    <row r="38" spans="1:2" ht="15.75" customHeight="1">
      <c r="A38" s="142" t="s">
        <v>39</v>
      </c>
      <c r="B38" s="143"/>
    </row>
    <row r="39" spans="1:2" ht="28.5" customHeight="1">
      <c r="A39" s="148" t="s">
        <v>40</v>
      </c>
      <c r="B39" s="145"/>
    </row>
    <row r="40" spans="1:2" ht="49.5" customHeight="1">
      <c r="A40" s="1" t="s">
        <v>41</v>
      </c>
      <c r="B40" s="1" t="s">
        <v>723</v>
      </c>
    </row>
    <row r="41" spans="1:2" ht="46.5" customHeight="1">
      <c r="A41" s="1" t="s">
        <v>42</v>
      </c>
      <c r="B41" s="1" t="s">
        <v>43</v>
      </c>
    </row>
    <row r="42" spans="1:2" ht="45.75" customHeight="1">
      <c r="A42" s="1" t="s">
        <v>44</v>
      </c>
      <c r="B42" s="1" t="s">
        <v>724</v>
      </c>
    </row>
    <row r="43" spans="1:2" ht="46.5" customHeight="1">
      <c r="A43" s="1" t="s">
        <v>45</v>
      </c>
      <c r="B43" s="1" t="s">
        <v>46</v>
      </c>
    </row>
    <row r="44" spans="1:2" ht="34.5" customHeight="1">
      <c r="A44" s="142" t="s">
        <v>47</v>
      </c>
      <c r="B44" s="143"/>
    </row>
    <row r="45" spans="1:2" ht="48" customHeight="1">
      <c r="A45" s="144" t="s">
        <v>48</v>
      </c>
      <c r="B45" s="145"/>
    </row>
    <row r="46" spans="1:2" ht="44.25" customHeight="1">
      <c r="A46" s="146" t="s">
        <v>49</v>
      </c>
      <c r="B46" s="1" t="s">
        <v>50</v>
      </c>
    </row>
    <row r="47" spans="1:2" ht="26.25" customHeight="1">
      <c r="A47" s="145"/>
      <c r="B47" s="1" t="s">
        <v>51</v>
      </c>
    </row>
    <row r="48" spans="1:2" ht="25.5" customHeight="1">
      <c r="A48" s="145"/>
      <c r="B48" s="1" t="s">
        <v>52</v>
      </c>
    </row>
    <row r="49" spans="1:11" ht="25.5" customHeight="1">
      <c r="A49" s="145"/>
      <c r="B49" s="1" t="s">
        <v>53</v>
      </c>
    </row>
    <row r="50" spans="1:11" ht="36" customHeight="1">
      <c r="A50" s="145"/>
      <c r="B50" s="1" t="s">
        <v>54</v>
      </c>
    </row>
    <row r="51" spans="1:11" ht="40.5" customHeight="1">
      <c r="A51" s="1" t="s">
        <v>55</v>
      </c>
      <c r="B51" s="1" t="s">
        <v>56</v>
      </c>
    </row>
    <row r="52" spans="1:11" ht="25.5" customHeight="1">
      <c r="A52" s="1" t="s">
        <v>57</v>
      </c>
      <c r="B52" s="1" t="s">
        <v>58</v>
      </c>
    </row>
    <row r="53" spans="1:11" ht="33.75" customHeight="1">
      <c r="A53" s="1" t="s">
        <v>59</v>
      </c>
      <c r="B53" s="1" t="s">
        <v>60</v>
      </c>
    </row>
    <row r="54" spans="1:11" ht="33.75" customHeight="1">
      <c r="A54" s="1" t="s">
        <v>61</v>
      </c>
      <c r="B54" s="1" t="s">
        <v>62</v>
      </c>
    </row>
    <row r="55" spans="1:11" ht="15.75" customHeight="1">
      <c r="A55" s="147" t="s">
        <v>63</v>
      </c>
      <c r="B55" s="143"/>
      <c r="K55" s="4" t="s">
        <v>64</v>
      </c>
    </row>
    <row r="56" spans="1:11" ht="31.5" customHeight="1">
      <c r="A56" s="1" t="s">
        <v>65</v>
      </c>
      <c r="B56" s="5" t="s">
        <v>66</v>
      </c>
    </row>
    <row r="57" spans="1:11" ht="30.75" customHeight="1">
      <c r="A57" s="1" t="s">
        <v>67</v>
      </c>
      <c r="B57" s="5" t="s">
        <v>68</v>
      </c>
    </row>
    <row r="58" spans="1:11" ht="15.75" customHeight="1">
      <c r="A58" s="6"/>
      <c r="B58" s="7"/>
    </row>
    <row r="59" spans="1:11" ht="15.75" customHeight="1">
      <c r="A59" s="6"/>
      <c r="B59" s="7"/>
    </row>
    <row r="60" spans="1:11" ht="15.75" customHeight="1">
      <c r="A60" s="6"/>
      <c r="B60" s="7"/>
    </row>
    <row r="61" spans="1:11" ht="15.75" customHeight="1">
      <c r="A61" s="6"/>
      <c r="B61" s="7"/>
    </row>
    <row r="62" spans="1:11" ht="15.75" customHeight="1">
      <c r="A62" s="8"/>
      <c r="B62" s="8"/>
    </row>
    <row r="63" spans="1:11" ht="15.75" customHeight="1">
      <c r="A63" s="9"/>
    </row>
    <row r="64" spans="1:11" ht="15.75" customHeight="1">
      <c r="A64" s="6"/>
      <c r="B64" s="6"/>
    </row>
    <row r="65" spans="1:2" ht="15.75" customHeight="1">
      <c r="A65" s="6"/>
      <c r="B65" s="6"/>
    </row>
    <row r="66" spans="1:2" ht="15.75" customHeight="1">
      <c r="A66" s="6"/>
      <c r="B66" s="6"/>
    </row>
    <row r="67" spans="1:2" ht="15.75" customHeight="1">
      <c r="A67" s="6"/>
      <c r="B67" s="6"/>
    </row>
    <row r="68" spans="1:2" ht="15.75" customHeight="1">
      <c r="A68" s="9"/>
    </row>
    <row r="69" spans="1:2" ht="15.75" customHeight="1">
      <c r="A69" s="6"/>
      <c r="B69" s="1"/>
    </row>
    <row r="70" spans="1:2" ht="15.75" customHeight="1">
      <c r="A70" s="6"/>
      <c r="B70" s="1"/>
    </row>
    <row r="71" spans="1:2" ht="15.75" customHeight="1">
      <c r="A71" s="8"/>
      <c r="B71" s="8"/>
    </row>
    <row r="72" spans="1:2" ht="30" customHeight="1">
      <c r="A72" s="8"/>
      <c r="B72" s="8"/>
    </row>
    <row r="73" spans="1:2" ht="15.75" customHeight="1">
      <c r="A73" s="6"/>
      <c r="B73" s="6"/>
    </row>
    <row r="74" spans="1:2" ht="15.75" customHeight="1">
      <c r="A74" s="9"/>
    </row>
    <row r="75" spans="1:2" ht="15.75" customHeight="1">
      <c r="A75" s="6"/>
      <c r="B75" s="6"/>
    </row>
    <row r="76" spans="1:2" ht="15.75" customHeight="1">
      <c r="A76" s="6"/>
      <c r="B76" s="6"/>
    </row>
    <row r="77" spans="1:2" ht="15.75" customHeight="1">
      <c r="A77" s="9"/>
    </row>
    <row r="78" spans="1:2" ht="15.75" customHeight="1">
      <c r="A78" s="6"/>
      <c r="B78" s="6"/>
    </row>
    <row r="79" spans="1:2" ht="15.75" customHeight="1">
      <c r="A79" s="6"/>
      <c r="B79" s="6"/>
    </row>
    <row r="80" spans="1:2" ht="15.75" customHeight="1">
      <c r="A80" s="6"/>
      <c r="B80" s="6"/>
    </row>
    <row r="81" spans="1:2" ht="15.75" customHeight="1">
      <c r="A81" s="6"/>
      <c r="B81" s="6"/>
    </row>
    <row r="82" spans="1:2" ht="15.75" customHeight="1">
      <c r="A82" s="10"/>
    </row>
    <row r="83" spans="1:2" ht="15.75" customHeight="1">
      <c r="A83" s="11"/>
      <c r="B83" s="9"/>
    </row>
    <row r="84" spans="1:2" ht="15.75" customHeight="1">
      <c r="A84" s="11"/>
    </row>
    <row r="85" spans="1:2" ht="15.75" customHeight="1">
      <c r="A85" s="11"/>
    </row>
    <row r="86" spans="1:2" ht="15.75" customHeight="1">
      <c r="A86" s="11"/>
    </row>
    <row r="87" spans="1:2" ht="15.75" customHeight="1">
      <c r="A87" s="11"/>
    </row>
    <row r="88" spans="1:2" ht="15.75" customHeight="1">
      <c r="A88" s="11"/>
    </row>
    <row r="89" spans="1:2" ht="15.75" customHeight="1">
      <c r="A89" s="11"/>
    </row>
    <row r="90" spans="1:2" ht="15.75" customHeight="1">
      <c r="A90" s="11"/>
    </row>
    <row r="91" spans="1:2" ht="15.75" customHeight="1">
      <c r="A91" s="11"/>
    </row>
    <row r="92" spans="1:2" ht="15.75" customHeight="1">
      <c r="A92" s="11"/>
    </row>
    <row r="93" spans="1:2" ht="15.75" customHeight="1">
      <c r="A93" s="11"/>
    </row>
    <row r="94" spans="1:2" ht="15.75" customHeight="1">
      <c r="A94" s="11"/>
    </row>
    <row r="95" spans="1:2" ht="15.75" customHeight="1">
      <c r="A95" s="11"/>
    </row>
    <row r="96" spans="1: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15:A17"/>
    <mergeCell ref="A18:A22"/>
    <mergeCell ref="A46:A50"/>
    <mergeCell ref="A55:B55"/>
    <mergeCell ref="A23:A29"/>
    <mergeCell ref="A30:A32"/>
    <mergeCell ref="A34:A37"/>
    <mergeCell ref="A38:B38"/>
    <mergeCell ref="A39:B39"/>
    <mergeCell ref="A44:B44"/>
    <mergeCell ref="A45:B45"/>
    <mergeCell ref="A1:B1"/>
    <mergeCell ref="A5:B5"/>
    <mergeCell ref="A6:B6"/>
    <mergeCell ref="A13:B13"/>
    <mergeCell ref="A14:B14"/>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Z1001"/>
  <sheetViews>
    <sheetView tabSelected="1" topLeftCell="A25" zoomScaleNormal="100" workbookViewId="0">
      <selection activeCell="P11" sqref="P11"/>
    </sheetView>
  </sheetViews>
  <sheetFormatPr baseColWidth="10" defaultColWidth="14.42578125" defaultRowHeight="15" customHeight="1"/>
  <cols>
    <col min="1" max="1" width="13.28515625" customWidth="1"/>
    <col min="2" max="2" width="15.5703125" customWidth="1"/>
    <col min="3" max="3" width="18.7109375" customWidth="1"/>
    <col min="4" max="4" width="16" customWidth="1"/>
    <col min="5" max="5" width="17.5703125" customWidth="1"/>
    <col min="6" max="6" width="18.140625" customWidth="1"/>
    <col min="7" max="7" width="18.85546875" customWidth="1"/>
    <col min="8" max="8" width="18.140625" customWidth="1"/>
    <col min="9" max="9" width="15.7109375" customWidth="1"/>
    <col min="10" max="10" width="27.7109375" customWidth="1"/>
    <col min="11" max="11" width="11.140625" customWidth="1"/>
    <col min="12" max="12" width="10.42578125" customWidth="1"/>
    <col min="13" max="13" width="10.85546875" customWidth="1"/>
    <col min="14" max="14" width="16.140625" customWidth="1"/>
    <col min="15" max="15" width="15.42578125" customWidth="1"/>
    <col min="16" max="24" width="10.85546875" customWidth="1"/>
    <col min="25" max="25" width="15" customWidth="1"/>
    <col min="26" max="26" width="10.85546875" customWidth="1"/>
  </cols>
  <sheetData>
    <row r="1" spans="1:26" ht="68.25" customHeight="1">
      <c r="A1" s="257"/>
      <c r="B1" s="145"/>
      <c r="C1" s="145"/>
      <c r="D1" s="145"/>
      <c r="E1" s="145"/>
      <c r="F1" s="145"/>
      <c r="G1" s="258" t="s">
        <v>69</v>
      </c>
      <c r="H1" s="259"/>
      <c r="I1" s="259"/>
      <c r="J1" s="259"/>
      <c r="K1" s="259"/>
      <c r="L1" s="259"/>
      <c r="M1" s="259"/>
      <c r="N1" s="259"/>
      <c r="O1" s="260"/>
      <c r="P1" s="3"/>
      <c r="Q1" s="3"/>
      <c r="R1" s="3"/>
      <c r="S1" s="3"/>
      <c r="T1" s="3"/>
      <c r="U1" s="3"/>
      <c r="V1" s="3"/>
      <c r="W1" s="3"/>
      <c r="X1" s="3"/>
      <c r="Y1" s="3"/>
      <c r="Z1" s="3"/>
    </row>
    <row r="2" spans="1:26" ht="15" customHeight="1">
      <c r="A2" s="263" t="s">
        <v>70</v>
      </c>
      <c r="B2" s="264"/>
      <c r="C2" s="109" t="s">
        <v>71</v>
      </c>
      <c r="D2" s="265" t="s">
        <v>72</v>
      </c>
      <c r="E2" s="264"/>
      <c r="F2" s="110" t="s">
        <v>720</v>
      </c>
      <c r="G2" s="261"/>
      <c r="H2" s="145"/>
      <c r="I2" s="145"/>
      <c r="J2" s="145"/>
      <c r="K2" s="145"/>
      <c r="L2" s="145"/>
      <c r="M2" s="145"/>
      <c r="N2" s="145"/>
      <c r="O2" s="262"/>
      <c r="P2" s="3"/>
      <c r="Q2" s="3"/>
      <c r="R2" s="3"/>
      <c r="S2" s="3"/>
      <c r="T2" s="3"/>
      <c r="U2" s="3"/>
      <c r="V2" s="3"/>
      <c r="W2" s="3"/>
      <c r="X2" s="3"/>
      <c r="Y2" s="3"/>
    </row>
    <row r="3" spans="1:26">
      <c r="A3" s="266" t="str">
        <f>CONCATENATE("AUTOEVALUACIÓN INSTITUCIONAL G. ",J4)</f>
        <v>AUTOEVALUACIÓN INSTITUCIONAL G. DIRECTIVA</v>
      </c>
      <c r="B3" s="267"/>
      <c r="C3" s="267"/>
      <c r="D3" s="267"/>
      <c r="E3" s="267"/>
      <c r="F3" s="267"/>
      <c r="G3" s="267"/>
      <c r="H3" s="267"/>
      <c r="I3" s="267"/>
      <c r="J3" s="267"/>
      <c r="K3" s="267"/>
      <c r="L3" s="267"/>
      <c r="M3" s="267"/>
      <c r="N3" s="267"/>
      <c r="O3" s="268"/>
      <c r="P3" s="3"/>
      <c r="Q3" s="3"/>
      <c r="R3" s="3"/>
      <c r="S3" s="3"/>
      <c r="T3" s="3"/>
      <c r="U3" s="3"/>
      <c r="V3" s="3"/>
      <c r="W3" s="3"/>
      <c r="X3" s="3"/>
      <c r="Y3" s="3"/>
      <c r="Z3" s="140"/>
    </row>
    <row r="4" spans="1:26">
      <c r="A4" s="269" t="s">
        <v>73</v>
      </c>
      <c r="B4" s="203"/>
      <c r="C4" s="270"/>
      <c r="D4" s="271"/>
      <c r="E4" s="271"/>
      <c r="F4" s="272"/>
      <c r="G4" s="139"/>
      <c r="H4" s="254" t="s">
        <v>74</v>
      </c>
      <c r="I4" s="203"/>
      <c r="J4" s="138" t="s">
        <v>431</v>
      </c>
      <c r="K4" s="15" t="s">
        <v>4</v>
      </c>
      <c r="L4" s="202">
        <v>2026</v>
      </c>
      <c r="M4" s="249"/>
      <c r="N4" s="249"/>
      <c r="O4" s="294"/>
      <c r="P4" s="3"/>
      <c r="Q4" s="3"/>
      <c r="R4" s="3"/>
      <c r="S4" s="3"/>
      <c r="T4" s="3"/>
      <c r="U4" s="3"/>
      <c r="V4" s="3"/>
      <c r="W4" s="3"/>
      <c r="X4" s="3"/>
      <c r="Y4" s="3"/>
      <c r="Z4" s="3"/>
    </row>
    <row r="5" spans="1:26">
      <c r="A5" s="235" t="s">
        <v>5</v>
      </c>
      <c r="B5" s="238" t="s">
        <v>15</v>
      </c>
      <c r="C5" s="255" t="s">
        <v>76</v>
      </c>
      <c r="D5" s="249"/>
      <c r="E5" s="249"/>
      <c r="F5" s="249"/>
      <c r="G5" s="249"/>
      <c r="H5" s="249"/>
      <c r="I5" s="249"/>
      <c r="J5" s="203"/>
      <c r="K5" s="282" t="s">
        <v>47</v>
      </c>
      <c r="L5" s="205"/>
      <c r="M5" s="264"/>
      <c r="N5" s="284" t="s">
        <v>61</v>
      </c>
      <c r="O5" s="285" t="s">
        <v>77</v>
      </c>
      <c r="P5" s="3"/>
      <c r="Q5" s="3"/>
      <c r="R5" s="3"/>
      <c r="S5" s="3"/>
      <c r="T5" s="3"/>
      <c r="U5" s="3"/>
      <c r="V5" s="3"/>
      <c r="W5" s="3"/>
      <c r="X5" s="3"/>
      <c r="Y5" s="3" t="s">
        <v>78</v>
      </c>
      <c r="Z5" s="3"/>
    </row>
    <row r="6" spans="1:26">
      <c r="A6" s="236"/>
      <c r="B6" s="158"/>
      <c r="C6" s="16" t="s">
        <v>79</v>
      </c>
      <c r="D6" s="16" t="s">
        <v>80</v>
      </c>
      <c r="E6" s="17" t="s">
        <v>79</v>
      </c>
      <c r="F6" s="17" t="s">
        <v>42</v>
      </c>
      <c r="G6" s="18" t="s">
        <v>81</v>
      </c>
      <c r="H6" s="18" t="s">
        <v>44</v>
      </c>
      <c r="I6" s="19" t="s">
        <v>82</v>
      </c>
      <c r="J6" s="19" t="s">
        <v>45</v>
      </c>
      <c r="K6" s="200"/>
      <c r="L6" s="206"/>
      <c r="M6" s="283"/>
      <c r="N6" s="158"/>
      <c r="O6" s="209"/>
      <c r="P6" s="3"/>
      <c r="Q6" s="3"/>
      <c r="R6" s="3"/>
      <c r="S6" s="3"/>
      <c r="T6" s="3"/>
      <c r="U6" s="3"/>
      <c r="V6" s="3"/>
      <c r="W6" s="3"/>
      <c r="X6" s="3"/>
      <c r="Y6" s="3" t="s">
        <v>83</v>
      </c>
      <c r="Z6" s="3"/>
    </row>
    <row r="7" spans="1:26" ht="28.5" customHeight="1">
      <c r="A7" s="237"/>
      <c r="B7" s="159"/>
      <c r="C7" s="20" t="s">
        <v>84</v>
      </c>
      <c r="D7" s="20" t="s">
        <v>85</v>
      </c>
      <c r="E7" s="21" t="s">
        <v>84</v>
      </c>
      <c r="F7" s="21" t="s">
        <v>85</v>
      </c>
      <c r="G7" s="22" t="s">
        <v>84</v>
      </c>
      <c r="H7" s="22" t="s">
        <v>85</v>
      </c>
      <c r="I7" s="23" t="s">
        <v>84</v>
      </c>
      <c r="J7" s="23" t="s">
        <v>85</v>
      </c>
      <c r="K7" s="24" t="s">
        <v>86</v>
      </c>
      <c r="L7" s="24" t="s">
        <v>87</v>
      </c>
      <c r="M7" s="24" t="s">
        <v>88</v>
      </c>
      <c r="N7" s="159"/>
      <c r="O7" s="210"/>
      <c r="P7" s="3"/>
      <c r="Q7" s="3"/>
      <c r="R7" s="3"/>
      <c r="S7" s="3"/>
      <c r="T7" s="3"/>
      <c r="U7" s="3"/>
      <c r="V7" s="3"/>
      <c r="W7" s="3"/>
      <c r="X7" s="3"/>
      <c r="Y7" s="3"/>
      <c r="Z7" s="3"/>
    </row>
    <row r="8" spans="1:26" ht="27" customHeight="1">
      <c r="A8" s="239" t="s">
        <v>89</v>
      </c>
      <c r="B8" s="242" t="s">
        <v>90</v>
      </c>
      <c r="C8" s="177"/>
      <c r="D8" s="154" t="s">
        <v>91</v>
      </c>
      <c r="E8" s="177"/>
      <c r="F8" s="154" t="s">
        <v>92</v>
      </c>
      <c r="G8" s="133"/>
      <c r="H8" s="154" t="s">
        <v>93</v>
      </c>
      <c r="I8" s="177"/>
      <c r="J8" s="154" t="s">
        <v>94</v>
      </c>
      <c r="K8" s="192">
        <v>1</v>
      </c>
      <c r="L8" s="292">
        <f>AVERAGE(K8:K27)</f>
        <v>1</v>
      </c>
      <c r="M8" s="289">
        <f>AVERAGE(L8:L85)</f>
        <v>1</v>
      </c>
      <c r="N8" s="190"/>
      <c r="O8" s="188"/>
      <c r="P8" s="3"/>
      <c r="Q8" s="3"/>
      <c r="R8" s="3"/>
      <c r="S8" s="3"/>
      <c r="T8" s="3"/>
      <c r="U8" s="3"/>
      <c r="V8" s="3"/>
      <c r="W8" s="3"/>
      <c r="X8" s="3"/>
      <c r="Y8" s="3" t="s">
        <v>95</v>
      </c>
      <c r="Z8" s="3"/>
    </row>
    <row r="9" spans="1:26" ht="27" customHeight="1">
      <c r="A9" s="240"/>
      <c r="B9" s="243"/>
      <c r="C9" s="178"/>
      <c r="D9" s="230"/>
      <c r="E9" s="178"/>
      <c r="F9" s="230"/>
      <c r="G9" s="134"/>
      <c r="H9" s="230"/>
      <c r="I9" s="180"/>
      <c r="J9" s="230"/>
      <c r="K9" s="193"/>
      <c r="L9" s="193"/>
      <c r="M9" s="290"/>
      <c r="N9" s="191"/>
      <c r="O9" s="196"/>
      <c r="P9" s="3"/>
      <c r="Q9" s="3"/>
      <c r="R9" s="3"/>
      <c r="S9" s="3"/>
      <c r="T9" s="3"/>
      <c r="U9" s="3"/>
      <c r="V9" s="3"/>
      <c r="W9" s="3"/>
      <c r="X9" s="3"/>
      <c r="Y9" s="3" t="s">
        <v>96</v>
      </c>
      <c r="Z9" s="3"/>
    </row>
    <row r="10" spans="1:26" ht="27" customHeight="1">
      <c r="A10" s="240"/>
      <c r="B10" s="243"/>
      <c r="C10" s="178"/>
      <c r="D10" s="230"/>
      <c r="E10" s="178"/>
      <c r="F10" s="230"/>
      <c r="G10" s="134"/>
      <c r="H10" s="230"/>
      <c r="I10" s="177"/>
      <c r="J10" s="230"/>
      <c r="K10" s="193"/>
      <c r="L10" s="193"/>
      <c r="M10" s="290"/>
      <c r="N10" s="191"/>
      <c r="O10" s="196"/>
      <c r="P10" s="3"/>
      <c r="Q10" s="3"/>
      <c r="R10" s="3"/>
      <c r="S10" s="3"/>
      <c r="T10" s="3"/>
      <c r="U10" s="3"/>
      <c r="V10" s="3"/>
      <c r="W10" s="3"/>
      <c r="X10" s="3"/>
      <c r="Y10" s="3"/>
      <c r="Z10" s="3"/>
    </row>
    <row r="11" spans="1:26" ht="27" customHeight="1">
      <c r="A11" s="240"/>
      <c r="B11" s="243"/>
      <c r="C11" s="180"/>
      <c r="D11" s="230"/>
      <c r="E11" s="180"/>
      <c r="F11" s="230"/>
      <c r="G11" s="134"/>
      <c r="H11" s="230"/>
      <c r="I11" s="180"/>
      <c r="J11" s="230"/>
      <c r="K11" s="193"/>
      <c r="L11" s="193"/>
      <c r="M11" s="290"/>
      <c r="N11" s="191"/>
      <c r="O11" s="196"/>
      <c r="P11" s="3"/>
      <c r="Q11" s="3"/>
      <c r="R11" s="3"/>
      <c r="S11" s="3"/>
      <c r="T11" s="3"/>
      <c r="U11" s="3"/>
      <c r="V11" s="3"/>
      <c r="W11" s="3"/>
      <c r="X11" s="3"/>
      <c r="Y11" s="3" t="s">
        <v>97</v>
      </c>
      <c r="Z11" s="3"/>
    </row>
    <row r="12" spans="1:26" ht="27" customHeight="1">
      <c r="A12" s="240"/>
      <c r="B12" s="243"/>
      <c r="C12" s="177"/>
      <c r="D12" s="230"/>
      <c r="E12" s="177"/>
      <c r="F12" s="230"/>
      <c r="G12" s="134"/>
      <c r="H12" s="230"/>
      <c r="I12" s="177"/>
      <c r="J12" s="230"/>
      <c r="K12" s="193"/>
      <c r="L12" s="193"/>
      <c r="M12" s="290"/>
      <c r="N12" s="191"/>
      <c r="O12" s="196"/>
      <c r="P12" s="3"/>
      <c r="Q12" s="3"/>
      <c r="R12" s="3"/>
      <c r="S12" s="3"/>
      <c r="T12" s="3"/>
      <c r="U12" s="3"/>
      <c r="V12" s="3"/>
      <c r="W12" s="3"/>
      <c r="X12" s="3"/>
      <c r="Y12" s="3" t="s">
        <v>98</v>
      </c>
      <c r="Z12" s="3"/>
    </row>
    <row r="13" spans="1:26" ht="27" customHeight="1">
      <c r="A13" s="240"/>
      <c r="B13" s="243"/>
      <c r="C13" s="178"/>
      <c r="D13" s="230"/>
      <c r="E13" s="178"/>
      <c r="F13" s="230"/>
      <c r="G13" s="134"/>
      <c r="H13" s="230"/>
      <c r="I13" s="180"/>
      <c r="J13" s="230"/>
      <c r="K13" s="193"/>
      <c r="L13" s="193"/>
      <c r="M13" s="290"/>
      <c r="N13" s="191"/>
      <c r="O13" s="196"/>
      <c r="P13" s="3"/>
      <c r="Q13" s="3"/>
      <c r="R13" s="3"/>
      <c r="S13" s="3"/>
      <c r="T13" s="3"/>
      <c r="U13" s="3"/>
      <c r="V13" s="3"/>
      <c r="W13" s="3"/>
      <c r="X13" s="3"/>
      <c r="Y13" s="3" t="s">
        <v>99</v>
      </c>
      <c r="Z13" s="3"/>
    </row>
    <row r="14" spans="1:26" ht="27" customHeight="1">
      <c r="A14" s="240"/>
      <c r="B14" s="244"/>
      <c r="C14" s="180"/>
      <c r="D14" s="231"/>
      <c r="E14" s="180"/>
      <c r="F14" s="231"/>
      <c r="G14" s="134"/>
      <c r="H14" s="231"/>
      <c r="I14" s="134"/>
      <c r="J14" s="231"/>
      <c r="K14" s="194"/>
      <c r="L14" s="193"/>
      <c r="M14" s="290"/>
      <c r="N14" s="187"/>
      <c r="O14" s="189"/>
      <c r="P14" s="3"/>
      <c r="Q14" s="3"/>
      <c r="R14" s="3"/>
      <c r="S14" s="3"/>
      <c r="T14" s="3"/>
      <c r="U14" s="3"/>
      <c r="V14" s="3"/>
      <c r="W14" s="3"/>
      <c r="X14" s="3"/>
      <c r="Y14" s="3" t="s">
        <v>100</v>
      </c>
      <c r="Z14" s="3"/>
    </row>
    <row r="15" spans="1:26" ht="19.5" customHeight="1">
      <c r="A15" s="240"/>
      <c r="B15" s="153" t="s">
        <v>101</v>
      </c>
      <c r="C15" s="177"/>
      <c r="D15" s="153" t="s">
        <v>102</v>
      </c>
      <c r="E15" s="177"/>
      <c r="F15" s="153" t="s">
        <v>103</v>
      </c>
      <c r="G15" s="134"/>
      <c r="H15" s="153" t="s">
        <v>104</v>
      </c>
      <c r="I15" s="177"/>
      <c r="J15" s="153" t="s">
        <v>105</v>
      </c>
      <c r="K15" s="192">
        <f>IF(COUNTA(I15:I21)=4,4,IF(COUNTA(G15:G21)=7,3,IF(COUNTA(E15:E21)=2,2,1)))</f>
        <v>1</v>
      </c>
      <c r="L15" s="193"/>
      <c r="M15" s="290"/>
      <c r="N15" s="190"/>
      <c r="O15" s="188"/>
      <c r="P15" s="3"/>
      <c r="Q15" s="3"/>
      <c r="R15" s="3"/>
      <c r="S15" s="3"/>
      <c r="T15" s="3"/>
      <c r="U15" s="3"/>
      <c r="V15" s="3"/>
      <c r="W15" s="3"/>
      <c r="X15" s="3"/>
      <c r="Y15" s="3" t="s">
        <v>106</v>
      </c>
      <c r="Z15" s="3"/>
    </row>
    <row r="16" spans="1:26" ht="19.5" customHeight="1">
      <c r="A16" s="240"/>
      <c r="B16" s="230"/>
      <c r="C16" s="178"/>
      <c r="D16" s="230"/>
      <c r="E16" s="178"/>
      <c r="F16" s="230"/>
      <c r="G16" s="134"/>
      <c r="H16" s="230"/>
      <c r="I16" s="180"/>
      <c r="J16" s="230"/>
      <c r="K16" s="193"/>
      <c r="L16" s="193"/>
      <c r="M16" s="290"/>
      <c r="N16" s="191"/>
      <c r="O16" s="196"/>
      <c r="P16" s="3"/>
      <c r="Q16" s="3"/>
      <c r="R16" s="3"/>
      <c r="S16" s="3"/>
      <c r="T16" s="3"/>
      <c r="U16" s="3"/>
      <c r="V16" s="3"/>
      <c r="W16" s="3"/>
      <c r="X16" s="3"/>
      <c r="Y16" s="3" t="s">
        <v>107</v>
      </c>
      <c r="Z16" s="3"/>
    </row>
    <row r="17" spans="1:26" ht="19.5" customHeight="1">
      <c r="A17" s="240"/>
      <c r="B17" s="230"/>
      <c r="C17" s="178"/>
      <c r="D17" s="230"/>
      <c r="E17" s="178"/>
      <c r="F17" s="230"/>
      <c r="G17" s="134"/>
      <c r="H17" s="230"/>
      <c r="I17" s="177"/>
      <c r="J17" s="230"/>
      <c r="K17" s="193"/>
      <c r="L17" s="193"/>
      <c r="M17" s="290"/>
      <c r="N17" s="191"/>
      <c r="O17" s="196"/>
      <c r="P17" s="3"/>
      <c r="Q17" s="3"/>
      <c r="R17" s="3"/>
      <c r="S17" s="3"/>
      <c r="T17" s="3"/>
      <c r="U17" s="3"/>
      <c r="V17" s="3"/>
      <c r="W17" s="3"/>
      <c r="X17" s="3"/>
      <c r="Y17" s="3" t="s">
        <v>108</v>
      </c>
      <c r="Z17" s="3"/>
    </row>
    <row r="18" spans="1:26" ht="19.5" customHeight="1">
      <c r="A18" s="240"/>
      <c r="B18" s="230"/>
      <c r="C18" s="180"/>
      <c r="D18" s="230"/>
      <c r="E18" s="180"/>
      <c r="F18" s="230"/>
      <c r="G18" s="134"/>
      <c r="H18" s="230"/>
      <c r="I18" s="180"/>
      <c r="J18" s="230"/>
      <c r="K18" s="193"/>
      <c r="L18" s="193"/>
      <c r="M18" s="290"/>
      <c r="N18" s="191"/>
      <c r="O18" s="196"/>
      <c r="P18" s="3"/>
      <c r="Q18" s="3"/>
      <c r="R18" s="3"/>
      <c r="S18" s="3"/>
      <c r="T18" s="3"/>
      <c r="U18" s="3"/>
      <c r="V18" s="3"/>
      <c r="W18" s="3"/>
      <c r="X18" s="3"/>
      <c r="Y18" s="3"/>
      <c r="Z18" s="3"/>
    </row>
    <row r="19" spans="1:26" ht="19.5" customHeight="1">
      <c r="A19" s="240"/>
      <c r="B19" s="230"/>
      <c r="C19" s="177"/>
      <c r="D19" s="230"/>
      <c r="E19" s="177"/>
      <c r="F19" s="230"/>
      <c r="G19" s="134"/>
      <c r="H19" s="230"/>
      <c r="I19" s="134"/>
      <c r="J19" s="230"/>
      <c r="K19" s="193"/>
      <c r="L19" s="193"/>
      <c r="M19" s="290"/>
      <c r="N19" s="191"/>
      <c r="O19" s="196"/>
      <c r="P19" s="3"/>
      <c r="Q19" s="3"/>
      <c r="R19" s="3"/>
      <c r="S19" s="3"/>
      <c r="T19" s="3"/>
      <c r="U19" s="3"/>
      <c r="V19" s="3"/>
      <c r="W19" s="3"/>
      <c r="X19" s="3"/>
      <c r="Y19" s="3" t="s">
        <v>109</v>
      </c>
      <c r="Z19" s="3"/>
    </row>
    <row r="20" spans="1:26" ht="19.5" customHeight="1">
      <c r="A20" s="240"/>
      <c r="B20" s="230"/>
      <c r="C20" s="178"/>
      <c r="D20" s="230"/>
      <c r="E20" s="178"/>
      <c r="F20" s="230"/>
      <c r="G20" s="134"/>
      <c r="H20" s="230"/>
      <c r="I20" s="177"/>
      <c r="J20" s="230"/>
      <c r="K20" s="193"/>
      <c r="L20" s="193"/>
      <c r="M20" s="290"/>
      <c r="N20" s="191"/>
      <c r="O20" s="196"/>
      <c r="P20" s="3"/>
      <c r="Q20" s="3"/>
      <c r="R20" s="3"/>
      <c r="S20" s="3"/>
      <c r="T20" s="3"/>
      <c r="U20" s="3"/>
      <c r="V20" s="3"/>
      <c r="W20" s="3"/>
      <c r="X20" s="3"/>
      <c r="Y20" s="3" t="s">
        <v>110</v>
      </c>
      <c r="Z20" s="3"/>
    </row>
    <row r="21" spans="1:26" ht="19.5" customHeight="1">
      <c r="A21" s="240"/>
      <c r="B21" s="231"/>
      <c r="C21" s="180"/>
      <c r="D21" s="231"/>
      <c r="E21" s="180"/>
      <c r="F21" s="231"/>
      <c r="G21" s="134"/>
      <c r="H21" s="231"/>
      <c r="I21" s="180"/>
      <c r="J21" s="231"/>
      <c r="K21" s="194"/>
      <c r="L21" s="193"/>
      <c r="M21" s="290"/>
      <c r="N21" s="187"/>
      <c r="O21" s="189"/>
      <c r="P21" s="3"/>
      <c r="Q21" s="3"/>
      <c r="R21" s="3"/>
      <c r="S21" s="3"/>
      <c r="T21" s="3"/>
      <c r="U21" s="3"/>
      <c r="V21" s="3"/>
      <c r="W21" s="3"/>
      <c r="X21" s="3"/>
      <c r="Y21" s="3" t="s">
        <v>111</v>
      </c>
      <c r="Z21" s="3"/>
    </row>
    <row r="22" spans="1:26" s="127" customFormat="1" ht="30" customHeight="1">
      <c r="A22" s="240"/>
      <c r="B22" s="153" t="s">
        <v>112</v>
      </c>
      <c r="C22" s="177"/>
      <c r="D22" s="153" t="s">
        <v>113</v>
      </c>
      <c r="E22" s="177"/>
      <c r="F22" s="153" t="s">
        <v>114</v>
      </c>
      <c r="G22" s="134"/>
      <c r="H22" s="153" t="s">
        <v>115</v>
      </c>
      <c r="I22" s="177"/>
      <c r="J22" s="153" t="s">
        <v>116</v>
      </c>
      <c r="K22" s="295">
        <f>IF(COUNTA(I22:I27)=3,4,IF(COUNTA(G22:G27)=6,3,IF(COUNTA(E22:E27)=3,2,1)))</f>
        <v>1</v>
      </c>
      <c r="L22" s="193"/>
      <c r="M22" s="290"/>
      <c r="N22" s="296"/>
      <c r="O22" s="286"/>
      <c r="P22" s="29"/>
      <c r="Q22" s="29"/>
      <c r="R22" s="29"/>
      <c r="S22" s="29"/>
      <c r="T22" s="29"/>
      <c r="U22" s="29"/>
      <c r="V22" s="29"/>
      <c r="W22" s="29"/>
      <c r="X22" s="29"/>
      <c r="Y22" s="29" t="s">
        <v>117</v>
      </c>
      <c r="Z22" s="29"/>
    </row>
    <row r="23" spans="1:26" s="127" customFormat="1" ht="30" customHeight="1">
      <c r="A23" s="240"/>
      <c r="B23" s="230"/>
      <c r="C23" s="178"/>
      <c r="D23" s="230"/>
      <c r="E23" s="178"/>
      <c r="F23" s="230"/>
      <c r="G23" s="134"/>
      <c r="H23" s="230"/>
      <c r="I23" s="180"/>
      <c r="J23" s="230"/>
      <c r="K23" s="230"/>
      <c r="L23" s="193"/>
      <c r="M23" s="290"/>
      <c r="N23" s="297"/>
      <c r="O23" s="287"/>
      <c r="P23" s="29"/>
      <c r="Q23" s="29"/>
      <c r="R23" s="29"/>
      <c r="S23" s="29"/>
      <c r="T23" s="29"/>
      <c r="U23" s="29"/>
      <c r="V23" s="29"/>
      <c r="W23" s="29"/>
      <c r="X23" s="29"/>
      <c r="Y23" s="29"/>
      <c r="Z23" s="29"/>
    </row>
    <row r="24" spans="1:26" s="127" customFormat="1" ht="30" customHeight="1">
      <c r="A24" s="240"/>
      <c r="B24" s="243"/>
      <c r="C24" s="179"/>
      <c r="D24" s="279"/>
      <c r="E24" s="179"/>
      <c r="F24" s="256"/>
      <c r="G24" s="134"/>
      <c r="H24" s="230"/>
      <c r="I24" s="177"/>
      <c r="J24" s="230"/>
      <c r="K24" s="230"/>
      <c r="L24" s="193"/>
      <c r="M24" s="290"/>
      <c r="N24" s="297"/>
      <c r="O24" s="287"/>
      <c r="P24" s="29"/>
      <c r="Q24" s="29"/>
      <c r="R24" s="29"/>
      <c r="S24" s="29"/>
      <c r="T24" s="29"/>
      <c r="U24" s="29"/>
      <c r="V24" s="29"/>
      <c r="W24" s="29"/>
      <c r="X24" s="29"/>
      <c r="Y24" s="29" t="s">
        <v>118</v>
      </c>
      <c r="Z24" s="29"/>
    </row>
    <row r="25" spans="1:26" s="127" customFormat="1" ht="30" customHeight="1">
      <c r="A25" s="240"/>
      <c r="B25" s="243"/>
      <c r="C25" s="179"/>
      <c r="D25" s="279"/>
      <c r="E25" s="179"/>
      <c r="F25" s="256"/>
      <c r="G25" s="134"/>
      <c r="H25" s="230"/>
      <c r="I25" s="180"/>
      <c r="J25" s="230"/>
      <c r="K25" s="230"/>
      <c r="L25" s="193"/>
      <c r="M25" s="290"/>
      <c r="N25" s="297"/>
      <c r="O25" s="287"/>
      <c r="P25" s="29"/>
      <c r="Q25" s="29"/>
      <c r="R25" s="29"/>
      <c r="S25" s="29"/>
      <c r="T25" s="29"/>
      <c r="U25" s="29"/>
      <c r="V25" s="29"/>
      <c r="W25" s="29"/>
      <c r="X25" s="29"/>
      <c r="Y25" s="29" t="s">
        <v>119</v>
      </c>
      <c r="Z25" s="29"/>
    </row>
    <row r="26" spans="1:26" s="127" customFormat="1" ht="30" customHeight="1">
      <c r="A26" s="240"/>
      <c r="B26" s="230"/>
      <c r="C26" s="178"/>
      <c r="D26" s="230"/>
      <c r="E26" s="178"/>
      <c r="F26" s="230"/>
      <c r="G26" s="134"/>
      <c r="H26" s="230"/>
      <c r="I26" s="177"/>
      <c r="J26" s="230"/>
      <c r="K26" s="230"/>
      <c r="L26" s="193"/>
      <c r="M26" s="290"/>
      <c r="N26" s="297"/>
      <c r="O26" s="287"/>
      <c r="P26" s="29"/>
      <c r="Q26" s="29"/>
      <c r="R26" s="29"/>
      <c r="S26" s="29"/>
      <c r="T26" s="29"/>
      <c r="U26" s="29"/>
      <c r="V26" s="29"/>
      <c r="W26" s="29"/>
      <c r="X26" s="29"/>
      <c r="Y26" s="29"/>
      <c r="Z26" s="29"/>
    </row>
    <row r="27" spans="1:26" s="127" customFormat="1" ht="30" customHeight="1">
      <c r="A27" s="241"/>
      <c r="B27" s="231"/>
      <c r="C27" s="180"/>
      <c r="D27" s="231"/>
      <c r="E27" s="180"/>
      <c r="F27" s="231"/>
      <c r="G27" s="134"/>
      <c r="H27" s="231"/>
      <c r="I27" s="180"/>
      <c r="J27" s="231"/>
      <c r="K27" s="231"/>
      <c r="L27" s="194"/>
      <c r="M27" s="290"/>
      <c r="N27" s="298"/>
      <c r="O27" s="288"/>
      <c r="P27" s="29"/>
      <c r="Q27" s="29"/>
      <c r="R27" s="29"/>
      <c r="S27" s="29"/>
      <c r="T27" s="29"/>
      <c r="U27" s="29"/>
      <c r="V27" s="29"/>
      <c r="W27" s="29"/>
      <c r="X27" s="29"/>
      <c r="Y27" s="29" t="s">
        <v>78</v>
      </c>
      <c r="Z27" s="29"/>
    </row>
    <row r="28" spans="1:26" ht="24.75" customHeight="1">
      <c r="A28" s="280" t="s">
        <v>120</v>
      </c>
      <c r="B28" s="156" t="s">
        <v>121</v>
      </c>
      <c r="C28" s="181"/>
      <c r="D28" s="156" t="s">
        <v>122</v>
      </c>
      <c r="E28" s="181"/>
      <c r="F28" s="156" t="s">
        <v>123</v>
      </c>
      <c r="G28" s="131"/>
      <c r="H28" s="156" t="s">
        <v>124</v>
      </c>
      <c r="I28" s="181"/>
      <c r="J28" s="281" t="s">
        <v>125</v>
      </c>
      <c r="K28" s="195">
        <f>IF(COUNTA(I28:I34)=4,4,IF(COUNTA(G28:G34)=7,3,IF(COUNTA(E28:E34)=2,2,1)))</f>
        <v>1</v>
      </c>
      <c r="L28" s="211">
        <f>AVERAGE(K28:K51)</f>
        <v>1</v>
      </c>
      <c r="M28" s="290"/>
      <c r="N28" s="190"/>
      <c r="O28" s="188"/>
      <c r="P28" s="3"/>
      <c r="Q28" s="3"/>
      <c r="R28" s="3"/>
      <c r="S28" s="3"/>
      <c r="T28" s="3"/>
      <c r="U28" s="3"/>
      <c r="V28" s="3"/>
      <c r="W28" s="3"/>
      <c r="X28" s="3"/>
      <c r="Y28" s="3" t="s">
        <v>126</v>
      </c>
      <c r="Z28" s="3"/>
    </row>
    <row r="29" spans="1:26" ht="24.75" customHeight="1">
      <c r="A29" s="240"/>
      <c r="B29" s="230"/>
      <c r="C29" s="183"/>
      <c r="D29" s="230"/>
      <c r="E29" s="183"/>
      <c r="F29" s="230"/>
      <c r="G29" s="131"/>
      <c r="H29" s="230"/>
      <c r="I29" s="182"/>
      <c r="J29" s="230"/>
      <c r="K29" s="193"/>
      <c r="L29" s="193"/>
      <c r="M29" s="290"/>
      <c r="N29" s="191"/>
      <c r="O29" s="196"/>
      <c r="P29" s="3"/>
      <c r="Q29" s="3"/>
      <c r="R29" s="3"/>
      <c r="S29" s="3"/>
      <c r="T29" s="3"/>
      <c r="U29" s="3"/>
      <c r="V29" s="3"/>
      <c r="W29" s="3"/>
      <c r="X29" s="3" t="s">
        <v>95</v>
      </c>
      <c r="Y29" s="3" t="s">
        <v>127</v>
      </c>
      <c r="Z29" s="3"/>
    </row>
    <row r="30" spans="1:26" ht="24.75" customHeight="1">
      <c r="A30" s="240"/>
      <c r="B30" s="230"/>
      <c r="C30" s="182"/>
      <c r="D30" s="230"/>
      <c r="E30" s="182"/>
      <c r="F30" s="230"/>
      <c r="G30" s="131"/>
      <c r="H30" s="230"/>
      <c r="I30" s="181"/>
      <c r="J30" s="230"/>
      <c r="K30" s="193"/>
      <c r="L30" s="193"/>
      <c r="M30" s="290"/>
      <c r="N30" s="191"/>
      <c r="O30" s="196"/>
      <c r="P30" s="3"/>
      <c r="Q30" s="3"/>
      <c r="R30" s="3"/>
      <c r="S30" s="3"/>
      <c r="T30" s="3"/>
      <c r="U30" s="3"/>
      <c r="V30" s="3"/>
      <c r="W30" s="3"/>
      <c r="X30" s="3" t="s">
        <v>128</v>
      </c>
      <c r="Y30" s="3" t="s">
        <v>78</v>
      </c>
      <c r="Z30" s="3"/>
    </row>
    <row r="31" spans="1:26" ht="24.75" customHeight="1">
      <c r="A31" s="240"/>
      <c r="B31" s="230"/>
      <c r="C31" s="181"/>
      <c r="D31" s="230"/>
      <c r="E31" s="181"/>
      <c r="F31" s="230"/>
      <c r="G31" s="131"/>
      <c r="H31" s="230"/>
      <c r="I31" s="182"/>
      <c r="J31" s="230"/>
      <c r="K31" s="193"/>
      <c r="L31" s="193"/>
      <c r="M31" s="290"/>
      <c r="N31" s="191"/>
      <c r="O31" s="196"/>
      <c r="P31" s="3"/>
      <c r="Q31" s="3"/>
      <c r="R31" s="3"/>
      <c r="S31" s="3"/>
      <c r="T31" s="3"/>
      <c r="U31" s="3"/>
      <c r="V31" s="3"/>
      <c r="W31" s="3"/>
      <c r="X31" s="3" t="s">
        <v>129</v>
      </c>
      <c r="Y31" s="3" t="s">
        <v>126</v>
      </c>
      <c r="Z31" s="3"/>
    </row>
    <row r="32" spans="1:26" ht="24.75" customHeight="1">
      <c r="A32" s="240"/>
      <c r="B32" s="230"/>
      <c r="C32" s="183"/>
      <c r="D32" s="230"/>
      <c r="E32" s="183"/>
      <c r="F32" s="230"/>
      <c r="G32" s="131"/>
      <c r="H32" s="230"/>
      <c r="I32" s="131"/>
      <c r="J32" s="230"/>
      <c r="K32" s="193"/>
      <c r="L32" s="193"/>
      <c r="M32" s="290"/>
      <c r="N32" s="191"/>
      <c r="O32" s="196"/>
      <c r="P32" s="3"/>
      <c r="Q32" s="3"/>
      <c r="R32" s="3"/>
      <c r="S32" s="3"/>
      <c r="T32" s="3"/>
      <c r="U32" s="3"/>
      <c r="V32" s="3"/>
      <c r="W32" s="3"/>
      <c r="X32" s="3" t="s">
        <v>130</v>
      </c>
      <c r="Y32" s="3" t="s">
        <v>131</v>
      </c>
      <c r="Z32" s="3"/>
    </row>
    <row r="33" spans="1:26" ht="24.75" customHeight="1">
      <c r="A33" s="240"/>
      <c r="B33" s="230"/>
      <c r="C33" s="183"/>
      <c r="D33" s="230"/>
      <c r="E33" s="183"/>
      <c r="F33" s="230"/>
      <c r="G33" s="131"/>
      <c r="H33" s="230"/>
      <c r="I33" s="181"/>
      <c r="J33" s="230"/>
      <c r="K33" s="193"/>
      <c r="L33" s="193"/>
      <c r="M33" s="290"/>
      <c r="N33" s="191"/>
      <c r="O33" s="196"/>
      <c r="P33" s="3"/>
      <c r="Q33" s="3"/>
      <c r="R33" s="3"/>
      <c r="S33" s="3"/>
      <c r="T33" s="3"/>
      <c r="U33" s="3"/>
      <c r="V33" s="3"/>
      <c r="W33" s="3"/>
      <c r="X33" s="3"/>
      <c r="Y33" s="3" t="s">
        <v>132</v>
      </c>
      <c r="Z33" s="3"/>
    </row>
    <row r="34" spans="1:26" ht="24.75" customHeight="1">
      <c r="A34" s="240"/>
      <c r="B34" s="231"/>
      <c r="C34" s="182"/>
      <c r="D34" s="231"/>
      <c r="E34" s="182"/>
      <c r="F34" s="231"/>
      <c r="G34" s="131"/>
      <c r="H34" s="231"/>
      <c r="I34" s="182"/>
      <c r="J34" s="231"/>
      <c r="K34" s="194"/>
      <c r="L34" s="193"/>
      <c r="M34" s="290"/>
      <c r="N34" s="187"/>
      <c r="O34" s="189"/>
      <c r="P34" s="3"/>
      <c r="Q34" s="3"/>
      <c r="R34" s="3"/>
      <c r="S34" s="3"/>
      <c r="T34" s="3"/>
      <c r="U34" s="3"/>
      <c r="V34" s="3"/>
      <c r="W34" s="3"/>
      <c r="X34" s="3"/>
      <c r="Y34" s="3" t="s">
        <v>98</v>
      </c>
      <c r="Z34" s="3"/>
    </row>
    <row r="35" spans="1:26" ht="47.25" customHeight="1">
      <c r="A35" s="240"/>
      <c r="B35" s="156" t="s">
        <v>133</v>
      </c>
      <c r="C35" s="131"/>
      <c r="D35" s="156" t="s">
        <v>134</v>
      </c>
      <c r="E35" s="131"/>
      <c r="F35" s="156" t="s">
        <v>135</v>
      </c>
      <c r="G35" s="131"/>
      <c r="H35" s="156" t="s">
        <v>136</v>
      </c>
      <c r="I35" s="131"/>
      <c r="J35" s="156" t="s">
        <v>137</v>
      </c>
      <c r="K35" s="195">
        <v>1</v>
      </c>
      <c r="L35" s="193"/>
      <c r="M35" s="290"/>
      <c r="N35" s="190"/>
      <c r="O35" s="188"/>
      <c r="P35" s="3"/>
      <c r="Q35" s="3"/>
      <c r="R35" s="3"/>
      <c r="S35" s="3"/>
      <c r="T35" s="3"/>
      <c r="U35" s="3"/>
      <c r="V35" s="3"/>
      <c r="W35" s="3"/>
      <c r="X35" s="3"/>
      <c r="Y35" s="3" t="s">
        <v>99</v>
      </c>
      <c r="Z35" s="3"/>
    </row>
    <row r="36" spans="1:26" ht="51.75" customHeight="1">
      <c r="A36" s="240"/>
      <c r="B36" s="230"/>
      <c r="C36" s="131"/>
      <c r="D36" s="230"/>
      <c r="E36" s="131"/>
      <c r="F36" s="230"/>
      <c r="G36" s="131"/>
      <c r="H36" s="230"/>
      <c r="I36" s="131"/>
      <c r="J36" s="230"/>
      <c r="K36" s="193"/>
      <c r="L36" s="193"/>
      <c r="M36" s="290"/>
      <c r="N36" s="191"/>
      <c r="O36" s="196"/>
      <c r="P36" s="3"/>
      <c r="Q36" s="3"/>
      <c r="R36" s="3"/>
      <c r="S36" s="3"/>
      <c r="T36" s="3"/>
      <c r="U36" s="3"/>
      <c r="V36" s="3"/>
      <c r="W36" s="3"/>
      <c r="X36" s="3"/>
      <c r="Y36" s="3" t="s">
        <v>100</v>
      </c>
      <c r="Z36" s="3"/>
    </row>
    <row r="37" spans="1:26" ht="47.25" customHeight="1">
      <c r="A37" s="240"/>
      <c r="B37" s="230"/>
      <c r="C37" s="131"/>
      <c r="D37" s="230"/>
      <c r="E37" s="131"/>
      <c r="F37" s="230"/>
      <c r="G37" s="181"/>
      <c r="H37" s="230"/>
      <c r="I37" s="131"/>
      <c r="J37" s="230"/>
      <c r="K37" s="193"/>
      <c r="L37" s="193"/>
      <c r="M37" s="290"/>
      <c r="N37" s="191"/>
      <c r="O37" s="196"/>
      <c r="P37" s="3"/>
      <c r="Q37" s="3"/>
      <c r="R37" s="3"/>
      <c r="S37" s="3"/>
      <c r="T37" s="3"/>
      <c r="U37" s="3"/>
      <c r="V37" s="3"/>
      <c r="W37" s="3"/>
      <c r="X37" s="3"/>
      <c r="Y37" s="3" t="s">
        <v>106</v>
      </c>
      <c r="Z37" s="3"/>
    </row>
    <row r="38" spans="1:26" ht="30.75" customHeight="1">
      <c r="A38" s="240"/>
      <c r="B38" s="231"/>
      <c r="C38" s="131"/>
      <c r="D38" s="231"/>
      <c r="E38" s="131"/>
      <c r="F38" s="231"/>
      <c r="G38" s="182"/>
      <c r="H38" s="231"/>
      <c r="I38" s="131"/>
      <c r="J38" s="231"/>
      <c r="K38" s="194"/>
      <c r="L38" s="193"/>
      <c r="M38" s="290"/>
      <c r="N38" s="187"/>
      <c r="O38" s="189"/>
      <c r="P38" s="3"/>
      <c r="Q38" s="3"/>
      <c r="R38" s="3"/>
      <c r="S38" s="3"/>
      <c r="T38" s="3"/>
      <c r="U38" s="3"/>
      <c r="V38" s="3"/>
      <c r="W38" s="3"/>
      <c r="X38" s="3"/>
      <c r="Y38" s="29" t="s">
        <v>138</v>
      </c>
      <c r="Z38" s="3"/>
    </row>
    <row r="39" spans="1:26" ht="84" customHeight="1">
      <c r="A39" s="240"/>
      <c r="B39" s="30" t="s">
        <v>139</v>
      </c>
      <c r="C39" s="131"/>
      <c r="D39" s="30" t="s">
        <v>140</v>
      </c>
      <c r="E39" s="131"/>
      <c r="F39" s="30" t="s">
        <v>141</v>
      </c>
      <c r="G39" s="131"/>
      <c r="H39" s="30" t="s">
        <v>142</v>
      </c>
      <c r="I39" s="131"/>
      <c r="J39" s="30" t="s">
        <v>143</v>
      </c>
      <c r="K39" s="31">
        <f>IF(COUNTA(I39)=1,4,IF(COUNTA(G39)=1,3,IF(COUNTA(E39)=1,2,1)))</f>
        <v>1</v>
      </c>
      <c r="L39" s="193"/>
      <c r="M39" s="290"/>
      <c r="N39" s="136"/>
      <c r="O39" s="137"/>
      <c r="P39" s="3"/>
      <c r="Q39" s="3"/>
      <c r="R39" s="3"/>
      <c r="S39" s="3"/>
      <c r="T39" s="3"/>
      <c r="U39" s="3"/>
      <c r="V39" s="3"/>
      <c r="W39" s="3"/>
      <c r="X39" s="3" t="s">
        <v>144</v>
      </c>
      <c r="Y39" s="3" t="s">
        <v>145</v>
      </c>
      <c r="Z39" s="3"/>
    </row>
    <row r="40" spans="1:26" ht="46.5" customHeight="1">
      <c r="A40" s="240"/>
      <c r="B40" s="156" t="s">
        <v>146</v>
      </c>
      <c r="C40" s="131"/>
      <c r="D40" s="156" t="s">
        <v>147</v>
      </c>
      <c r="E40" s="131"/>
      <c r="F40" s="156" t="s">
        <v>148</v>
      </c>
      <c r="G40" s="131"/>
      <c r="H40" s="156" t="s">
        <v>149</v>
      </c>
      <c r="I40" s="181"/>
      <c r="J40" s="156" t="s">
        <v>150</v>
      </c>
      <c r="K40" s="195">
        <f>IF(COUNTA(I40:I45)=1,4,IF(COUNTA(G40:G45)=5,3,IF(COUNTA(E40:E45)=6,2,1)))</f>
        <v>1</v>
      </c>
      <c r="L40" s="193"/>
      <c r="M40" s="290"/>
      <c r="N40" s="190"/>
      <c r="O40" s="188"/>
      <c r="P40" s="3"/>
      <c r="Q40" s="3"/>
      <c r="R40" s="3"/>
      <c r="S40" s="3"/>
      <c r="T40" s="3"/>
      <c r="U40" s="3"/>
      <c r="V40" s="3"/>
      <c r="W40" s="3"/>
      <c r="X40" s="3" t="s">
        <v>151</v>
      </c>
      <c r="Y40" s="3" t="s">
        <v>152</v>
      </c>
      <c r="Z40" s="3"/>
    </row>
    <row r="41" spans="1:26" ht="46.5" customHeight="1">
      <c r="A41" s="240"/>
      <c r="B41" s="230"/>
      <c r="C41" s="131"/>
      <c r="D41" s="230"/>
      <c r="E41" s="131"/>
      <c r="F41" s="230"/>
      <c r="G41" s="131"/>
      <c r="H41" s="230"/>
      <c r="I41" s="183"/>
      <c r="J41" s="230"/>
      <c r="K41" s="193"/>
      <c r="L41" s="193"/>
      <c r="M41" s="290"/>
      <c r="N41" s="191"/>
      <c r="O41" s="196"/>
      <c r="P41" s="3"/>
      <c r="Q41" s="3"/>
      <c r="R41" s="3"/>
      <c r="S41" s="3"/>
      <c r="T41" s="3"/>
      <c r="U41" s="3"/>
      <c r="V41" s="3"/>
      <c r="W41" s="3"/>
      <c r="X41" s="3" t="s">
        <v>153</v>
      </c>
      <c r="Y41" s="3" t="s">
        <v>154</v>
      </c>
      <c r="Z41" s="3"/>
    </row>
    <row r="42" spans="1:26" ht="46.5" customHeight="1">
      <c r="A42" s="240"/>
      <c r="B42" s="230"/>
      <c r="C42" s="131"/>
      <c r="D42" s="230"/>
      <c r="E42" s="131"/>
      <c r="F42" s="230"/>
      <c r="G42" s="131"/>
      <c r="H42" s="230"/>
      <c r="I42" s="183"/>
      <c r="J42" s="230"/>
      <c r="K42" s="193"/>
      <c r="L42" s="193"/>
      <c r="M42" s="290"/>
      <c r="N42" s="191"/>
      <c r="O42" s="196"/>
      <c r="P42" s="3"/>
      <c r="Q42" s="3"/>
      <c r="R42" s="3"/>
      <c r="S42" s="3"/>
      <c r="T42" s="3"/>
      <c r="U42" s="3"/>
      <c r="V42" s="3"/>
      <c r="W42" s="3"/>
      <c r="X42" s="3" t="s">
        <v>155</v>
      </c>
      <c r="Y42" s="3" t="s">
        <v>95</v>
      </c>
      <c r="Z42" s="3"/>
    </row>
    <row r="43" spans="1:26" ht="46.5" customHeight="1">
      <c r="A43" s="240"/>
      <c r="B43" s="230"/>
      <c r="C43" s="131"/>
      <c r="D43" s="230"/>
      <c r="E43" s="131"/>
      <c r="F43" s="230"/>
      <c r="G43" s="131"/>
      <c r="H43" s="230"/>
      <c r="I43" s="183"/>
      <c r="J43" s="230"/>
      <c r="K43" s="193"/>
      <c r="L43" s="193"/>
      <c r="M43" s="290"/>
      <c r="N43" s="191"/>
      <c r="O43" s="196"/>
      <c r="P43" s="3"/>
      <c r="Q43" s="3"/>
      <c r="R43" s="3"/>
      <c r="S43" s="3"/>
      <c r="T43" s="3"/>
      <c r="U43" s="3"/>
      <c r="V43" s="3"/>
      <c r="W43" s="3"/>
      <c r="X43" s="3" t="s">
        <v>156</v>
      </c>
      <c r="Y43" s="3" t="s">
        <v>157</v>
      </c>
      <c r="Z43" s="3"/>
    </row>
    <row r="44" spans="1:26" ht="46.5" customHeight="1">
      <c r="A44" s="240"/>
      <c r="B44" s="230"/>
      <c r="C44" s="131"/>
      <c r="D44" s="230"/>
      <c r="E44" s="131"/>
      <c r="F44" s="230"/>
      <c r="G44" s="181"/>
      <c r="H44" s="230"/>
      <c r="I44" s="183"/>
      <c r="J44" s="230"/>
      <c r="K44" s="193"/>
      <c r="L44" s="193"/>
      <c r="M44" s="290"/>
      <c r="N44" s="191"/>
      <c r="O44" s="196"/>
      <c r="P44" s="3"/>
      <c r="Q44" s="3"/>
      <c r="R44" s="3"/>
      <c r="S44" s="3"/>
      <c r="T44" s="3"/>
      <c r="U44" s="3"/>
      <c r="V44" s="3"/>
      <c r="W44" s="3"/>
      <c r="X44" s="3" t="s">
        <v>158</v>
      </c>
      <c r="Y44" s="3" t="s">
        <v>159</v>
      </c>
      <c r="Z44" s="3"/>
    </row>
    <row r="45" spans="1:26" ht="46.5" customHeight="1">
      <c r="A45" s="240"/>
      <c r="B45" s="231"/>
      <c r="C45" s="131"/>
      <c r="D45" s="231"/>
      <c r="E45" s="131"/>
      <c r="F45" s="231"/>
      <c r="G45" s="182"/>
      <c r="H45" s="231"/>
      <c r="I45" s="182"/>
      <c r="J45" s="231"/>
      <c r="K45" s="194"/>
      <c r="L45" s="193"/>
      <c r="M45" s="290"/>
      <c r="N45" s="187"/>
      <c r="O45" s="189"/>
      <c r="P45" s="3"/>
      <c r="Q45" s="3"/>
      <c r="R45" s="3"/>
      <c r="S45" s="3"/>
      <c r="T45" s="3"/>
      <c r="U45" s="3"/>
      <c r="V45" s="3"/>
      <c r="W45" s="3"/>
      <c r="X45" s="3" t="s">
        <v>160</v>
      </c>
      <c r="Y45" s="3" t="s">
        <v>161</v>
      </c>
      <c r="Z45" s="3"/>
    </row>
    <row r="46" spans="1:26" ht="58.5" customHeight="1">
      <c r="A46" s="240"/>
      <c r="B46" s="156" t="s">
        <v>162</v>
      </c>
      <c r="C46" s="181"/>
      <c r="D46" s="156" t="s">
        <v>163</v>
      </c>
      <c r="E46" s="181"/>
      <c r="F46" s="156" t="s">
        <v>164</v>
      </c>
      <c r="G46" s="131"/>
      <c r="H46" s="156" t="s">
        <v>722</v>
      </c>
      <c r="I46" s="181"/>
      <c r="J46" s="156" t="s">
        <v>165</v>
      </c>
      <c r="K46" s="195">
        <f>IF(COUNTA(I46:I51)=2,4,IF(COUNTA(G46:G51)=6,3,IF(COUNTA(E46:E51)=2,2,1)))</f>
        <v>1</v>
      </c>
      <c r="L46" s="193"/>
      <c r="M46" s="290"/>
      <c r="N46" s="190"/>
      <c r="O46" s="188"/>
      <c r="P46" s="3"/>
      <c r="Q46" s="3"/>
      <c r="R46" s="3"/>
      <c r="S46" s="3"/>
      <c r="T46" s="3"/>
      <c r="U46" s="3"/>
      <c r="V46" s="3"/>
      <c r="W46" s="3"/>
      <c r="X46" s="3" t="s">
        <v>166</v>
      </c>
      <c r="Y46" s="3" t="s">
        <v>167</v>
      </c>
      <c r="Z46" s="3"/>
    </row>
    <row r="47" spans="1:26" ht="42" customHeight="1">
      <c r="A47" s="240"/>
      <c r="B47" s="230"/>
      <c r="C47" s="182"/>
      <c r="D47" s="230"/>
      <c r="E47" s="182"/>
      <c r="F47" s="230"/>
      <c r="G47" s="131"/>
      <c r="H47" s="230"/>
      <c r="I47" s="182"/>
      <c r="J47" s="230"/>
      <c r="K47" s="193"/>
      <c r="L47" s="193"/>
      <c r="M47" s="290"/>
      <c r="N47" s="191"/>
      <c r="O47" s="196"/>
      <c r="P47" s="3"/>
      <c r="Q47" s="3"/>
      <c r="R47" s="3"/>
      <c r="S47" s="3"/>
      <c r="T47" s="3"/>
      <c r="U47" s="3"/>
      <c r="V47" s="3"/>
      <c r="W47" s="3"/>
      <c r="X47" s="3" t="s">
        <v>168</v>
      </c>
      <c r="Y47" s="3" t="s">
        <v>169</v>
      </c>
      <c r="Z47" s="3"/>
    </row>
    <row r="48" spans="1:26" ht="15" customHeight="1">
      <c r="A48" s="240"/>
      <c r="B48" s="230"/>
      <c r="C48" s="181"/>
      <c r="D48" s="230"/>
      <c r="E48" s="181"/>
      <c r="F48" s="230"/>
      <c r="G48" s="131"/>
      <c r="H48" s="230"/>
      <c r="I48" s="181"/>
      <c r="J48" s="230"/>
      <c r="K48" s="193"/>
      <c r="L48" s="193"/>
      <c r="M48" s="290"/>
      <c r="N48" s="191"/>
      <c r="O48" s="196"/>
      <c r="P48" s="3"/>
      <c r="Q48" s="3"/>
      <c r="R48" s="3"/>
      <c r="S48" s="3"/>
      <c r="T48" s="3"/>
      <c r="U48" s="3"/>
      <c r="V48" s="3"/>
      <c r="W48" s="3"/>
      <c r="X48" s="3" t="s">
        <v>155</v>
      </c>
      <c r="Y48" s="3" t="s">
        <v>170</v>
      </c>
      <c r="Z48" s="3"/>
    </row>
    <row r="49" spans="1:26" ht="15" customHeight="1">
      <c r="A49" s="240"/>
      <c r="B49" s="230"/>
      <c r="C49" s="183"/>
      <c r="D49" s="230"/>
      <c r="E49" s="183"/>
      <c r="F49" s="230"/>
      <c r="G49" s="131"/>
      <c r="H49" s="230"/>
      <c r="I49" s="183"/>
      <c r="J49" s="230"/>
      <c r="K49" s="193"/>
      <c r="L49" s="193"/>
      <c r="M49" s="290"/>
      <c r="N49" s="191"/>
      <c r="O49" s="196"/>
      <c r="P49" s="3"/>
      <c r="Q49" s="3"/>
      <c r="R49" s="3"/>
      <c r="S49" s="3"/>
      <c r="T49" s="3"/>
      <c r="U49" s="3"/>
      <c r="V49" s="3"/>
      <c r="W49" s="3"/>
      <c r="X49" s="3" t="s">
        <v>98</v>
      </c>
      <c r="Y49" s="3" t="s">
        <v>109</v>
      </c>
      <c r="Z49" s="3"/>
    </row>
    <row r="50" spans="1:26" ht="15" customHeight="1">
      <c r="A50" s="240"/>
      <c r="B50" s="230"/>
      <c r="C50" s="183"/>
      <c r="D50" s="230"/>
      <c r="E50" s="183"/>
      <c r="F50" s="230"/>
      <c r="G50" s="131"/>
      <c r="H50" s="230"/>
      <c r="I50" s="183"/>
      <c r="J50" s="230"/>
      <c r="K50" s="193"/>
      <c r="L50" s="193"/>
      <c r="M50" s="290"/>
      <c r="N50" s="191"/>
      <c r="O50" s="196"/>
      <c r="P50" s="3"/>
      <c r="Q50" s="3"/>
      <c r="R50" s="3"/>
      <c r="S50" s="3"/>
      <c r="T50" s="3"/>
      <c r="U50" s="3"/>
      <c r="V50" s="3"/>
      <c r="W50" s="3"/>
      <c r="X50" s="3" t="s">
        <v>99</v>
      </c>
      <c r="Y50" s="3" t="s">
        <v>171</v>
      </c>
      <c r="Z50" s="3"/>
    </row>
    <row r="51" spans="1:26" ht="35.25" customHeight="1">
      <c r="A51" s="241"/>
      <c r="B51" s="231"/>
      <c r="C51" s="182"/>
      <c r="D51" s="231"/>
      <c r="E51" s="182"/>
      <c r="F51" s="231"/>
      <c r="G51" s="131"/>
      <c r="H51" s="231"/>
      <c r="I51" s="182"/>
      <c r="J51" s="231"/>
      <c r="K51" s="194"/>
      <c r="L51" s="194"/>
      <c r="M51" s="290"/>
      <c r="N51" s="187"/>
      <c r="O51" s="189"/>
      <c r="P51" s="3"/>
      <c r="Q51" s="3"/>
      <c r="R51" s="3"/>
      <c r="S51" s="3"/>
      <c r="T51" s="3"/>
      <c r="U51" s="3"/>
      <c r="V51" s="3"/>
      <c r="W51" s="3"/>
      <c r="X51" s="3" t="s">
        <v>100</v>
      </c>
      <c r="Y51" s="3" t="s">
        <v>111</v>
      </c>
      <c r="Z51" s="3"/>
    </row>
    <row r="52" spans="1:26" ht="24" customHeight="1">
      <c r="A52" s="304" t="s">
        <v>172</v>
      </c>
      <c r="B52" s="149" t="s">
        <v>173</v>
      </c>
      <c r="C52" s="132"/>
      <c r="D52" s="149" t="s">
        <v>174</v>
      </c>
      <c r="E52" s="132"/>
      <c r="F52" s="149" t="s">
        <v>175</v>
      </c>
      <c r="G52" s="132"/>
      <c r="H52" s="149" t="s">
        <v>176</v>
      </c>
      <c r="I52" s="132"/>
      <c r="J52" s="149" t="s">
        <v>177</v>
      </c>
      <c r="K52" s="195">
        <f>IF(COUNTA(I52:I55)=3,4,IF(COUNTA(G52:G55)=4,3,IF(COUNTA(E52:E55)=3,2,1)))</f>
        <v>1</v>
      </c>
      <c r="L52" s="211">
        <f>AVERAGE(K52:K70)</f>
        <v>1</v>
      </c>
      <c r="M52" s="290"/>
      <c r="N52" s="190"/>
      <c r="O52" s="188"/>
      <c r="P52" s="3"/>
      <c r="Q52" s="3"/>
      <c r="R52" s="3"/>
      <c r="S52" s="3"/>
      <c r="T52" s="3"/>
      <c r="U52" s="3"/>
      <c r="V52" s="3"/>
      <c r="W52" s="3"/>
      <c r="X52" s="3" t="s">
        <v>106</v>
      </c>
      <c r="Y52" s="3" t="s">
        <v>178</v>
      </c>
      <c r="Z52" s="3"/>
    </row>
    <row r="53" spans="1:26" ht="36" customHeight="1">
      <c r="A53" s="240"/>
      <c r="B53" s="230"/>
      <c r="C53" s="132"/>
      <c r="D53" s="230"/>
      <c r="E53" s="132"/>
      <c r="F53" s="230"/>
      <c r="G53" s="132"/>
      <c r="H53" s="230"/>
      <c r="I53" s="132"/>
      <c r="J53" s="230"/>
      <c r="K53" s="193"/>
      <c r="L53" s="193"/>
      <c r="M53" s="290"/>
      <c r="N53" s="191"/>
      <c r="O53" s="196"/>
      <c r="P53" s="3"/>
      <c r="Q53" s="3"/>
      <c r="R53" s="3"/>
      <c r="S53" s="3"/>
      <c r="T53" s="3"/>
      <c r="U53" s="3"/>
      <c r="V53" s="3"/>
      <c r="W53" s="3"/>
      <c r="X53" s="3" t="s">
        <v>179</v>
      </c>
      <c r="Y53" s="3"/>
      <c r="Z53" s="3"/>
    </row>
    <row r="54" spans="1:26" ht="39" customHeight="1">
      <c r="A54" s="240"/>
      <c r="B54" s="230"/>
      <c r="C54" s="184"/>
      <c r="D54" s="230"/>
      <c r="E54" s="184"/>
      <c r="F54" s="230"/>
      <c r="G54" s="132"/>
      <c r="H54" s="230"/>
      <c r="I54" s="184"/>
      <c r="J54" s="230"/>
      <c r="K54" s="193"/>
      <c r="L54" s="193"/>
      <c r="M54" s="290"/>
      <c r="N54" s="191"/>
      <c r="O54" s="196"/>
      <c r="P54" s="3"/>
      <c r="Q54" s="3"/>
      <c r="R54" s="3"/>
      <c r="S54" s="3"/>
      <c r="T54" s="3"/>
      <c r="U54" s="3"/>
      <c r="V54" s="3"/>
      <c r="W54" s="3"/>
      <c r="X54" s="3" t="s">
        <v>180</v>
      </c>
      <c r="Y54" s="3"/>
      <c r="Z54" s="3"/>
    </row>
    <row r="55" spans="1:26" ht="24" customHeight="1">
      <c r="A55" s="240"/>
      <c r="B55" s="231"/>
      <c r="C55" s="185"/>
      <c r="D55" s="231"/>
      <c r="E55" s="185"/>
      <c r="F55" s="231"/>
      <c r="G55" s="132"/>
      <c r="H55" s="231"/>
      <c r="I55" s="185"/>
      <c r="J55" s="231"/>
      <c r="K55" s="194"/>
      <c r="L55" s="193"/>
      <c r="M55" s="290"/>
      <c r="N55" s="187"/>
      <c r="O55" s="189"/>
      <c r="P55" s="3"/>
      <c r="Q55" s="3"/>
      <c r="R55" s="3"/>
      <c r="S55" s="3"/>
      <c r="T55" s="3"/>
      <c r="U55" s="3"/>
      <c r="V55" s="3"/>
      <c r="W55" s="3"/>
      <c r="X55" s="3" t="s">
        <v>181</v>
      </c>
      <c r="Y55" s="3"/>
      <c r="Z55" s="3"/>
    </row>
    <row r="56" spans="1:26" ht="53.25" customHeight="1">
      <c r="A56" s="240"/>
      <c r="B56" s="149" t="s">
        <v>182</v>
      </c>
      <c r="C56" s="132"/>
      <c r="D56" s="149" t="s">
        <v>183</v>
      </c>
      <c r="E56" s="132"/>
      <c r="F56" s="149" t="s">
        <v>184</v>
      </c>
      <c r="G56" s="184"/>
      <c r="H56" s="149" t="s">
        <v>185</v>
      </c>
      <c r="I56" s="184"/>
      <c r="J56" s="149" t="s">
        <v>186</v>
      </c>
      <c r="K56" s="195">
        <f>IF(COUNTA(I56:I58)=2,4,IF(COUNTA(G56:G58)=2,3,IF(COUNTA(E56:E58)=3,2,1)))</f>
        <v>1</v>
      </c>
      <c r="L56" s="193"/>
      <c r="M56" s="290"/>
      <c r="N56" s="190"/>
      <c r="O56" s="188"/>
      <c r="P56" s="3"/>
      <c r="Q56" s="3"/>
      <c r="R56" s="3"/>
      <c r="S56" s="3"/>
      <c r="T56" s="3"/>
      <c r="U56" s="3"/>
      <c r="V56" s="3"/>
      <c r="W56" s="3"/>
      <c r="X56" s="3" t="s">
        <v>187</v>
      </c>
      <c r="Y56" s="3"/>
      <c r="Z56" s="3"/>
    </row>
    <row r="57" spans="1:26" ht="24" customHeight="1">
      <c r="A57" s="240"/>
      <c r="B57" s="230"/>
      <c r="C57" s="132"/>
      <c r="D57" s="230"/>
      <c r="E57" s="132"/>
      <c r="F57" s="230"/>
      <c r="G57" s="185"/>
      <c r="H57" s="230"/>
      <c r="I57" s="185"/>
      <c r="J57" s="230"/>
      <c r="K57" s="193"/>
      <c r="L57" s="193"/>
      <c r="M57" s="290"/>
      <c r="N57" s="191"/>
      <c r="O57" s="196"/>
      <c r="P57" s="3"/>
      <c r="Q57" s="3"/>
      <c r="R57" s="3"/>
      <c r="S57" s="3"/>
      <c r="T57" s="3"/>
      <c r="U57" s="3"/>
      <c r="V57" s="3"/>
      <c r="W57" s="3"/>
      <c r="X57" s="3"/>
      <c r="Y57" s="3"/>
      <c r="Z57" s="3"/>
    </row>
    <row r="58" spans="1:26" ht="81" customHeight="1">
      <c r="A58" s="240"/>
      <c r="B58" s="231"/>
      <c r="C58" s="132"/>
      <c r="D58" s="231"/>
      <c r="E58" s="132"/>
      <c r="F58" s="231"/>
      <c r="G58" s="132"/>
      <c r="H58" s="231"/>
      <c r="I58" s="132"/>
      <c r="J58" s="231"/>
      <c r="K58" s="194"/>
      <c r="L58" s="193"/>
      <c r="M58" s="290"/>
      <c r="N58" s="187"/>
      <c r="O58" s="189"/>
      <c r="P58" s="3"/>
      <c r="Q58" s="3"/>
      <c r="R58" s="3"/>
      <c r="S58" s="3"/>
      <c r="T58" s="3"/>
      <c r="U58" s="3"/>
      <c r="V58" s="3"/>
      <c r="W58" s="3"/>
      <c r="X58" s="3"/>
      <c r="Y58" s="3"/>
      <c r="Z58" s="3"/>
    </row>
    <row r="59" spans="1:26" ht="66" customHeight="1">
      <c r="A59" s="240"/>
      <c r="B59" s="149" t="s">
        <v>188</v>
      </c>
      <c r="C59" s="132"/>
      <c r="D59" s="149" t="s">
        <v>189</v>
      </c>
      <c r="E59" s="132"/>
      <c r="F59" s="149" t="s">
        <v>190</v>
      </c>
      <c r="G59" s="132"/>
      <c r="H59" s="149" t="s">
        <v>191</v>
      </c>
      <c r="I59" s="132"/>
      <c r="J59" s="149" t="s">
        <v>192</v>
      </c>
      <c r="K59" s="195">
        <f>IF(COUNTA(I59:I60)=2,4,IF(COUNTA(G59:G60)=2,3,IF(COUNTA(E59:E60)=2,2,1)))</f>
        <v>1</v>
      </c>
      <c r="L59" s="193"/>
      <c r="M59" s="290"/>
      <c r="N59" s="190"/>
      <c r="O59" s="188"/>
      <c r="P59" s="3"/>
      <c r="Q59" s="3"/>
      <c r="R59" s="3"/>
      <c r="S59" s="3"/>
      <c r="T59" s="3"/>
      <c r="U59" s="3"/>
      <c r="V59" s="3"/>
      <c r="W59" s="3"/>
      <c r="X59" s="3"/>
      <c r="Y59" s="3"/>
      <c r="Z59" s="3"/>
    </row>
    <row r="60" spans="1:26" ht="87" customHeight="1">
      <c r="A60" s="240"/>
      <c r="B60" s="231"/>
      <c r="C60" s="132"/>
      <c r="D60" s="231"/>
      <c r="E60" s="132"/>
      <c r="F60" s="231"/>
      <c r="G60" s="132"/>
      <c r="H60" s="231"/>
      <c r="I60" s="132"/>
      <c r="J60" s="231"/>
      <c r="K60" s="194"/>
      <c r="L60" s="193"/>
      <c r="M60" s="290"/>
      <c r="N60" s="187"/>
      <c r="O60" s="189"/>
      <c r="P60" s="3"/>
      <c r="Q60" s="3"/>
      <c r="R60" s="3"/>
      <c r="S60" s="3"/>
      <c r="T60" s="3"/>
      <c r="U60" s="3"/>
      <c r="V60" s="3"/>
      <c r="W60" s="3"/>
      <c r="X60" s="3"/>
      <c r="Y60" s="3"/>
      <c r="Z60" s="3"/>
    </row>
    <row r="61" spans="1:26" ht="64.5" customHeight="1">
      <c r="A61" s="240"/>
      <c r="B61" s="149" t="s">
        <v>193</v>
      </c>
      <c r="C61" s="132"/>
      <c r="D61" s="149" t="s">
        <v>194</v>
      </c>
      <c r="E61" s="132"/>
      <c r="F61" s="149" t="s">
        <v>195</v>
      </c>
      <c r="G61" s="132"/>
      <c r="H61" s="149" t="s">
        <v>196</v>
      </c>
      <c r="I61" s="132"/>
      <c r="J61" s="149" t="s">
        <v>197</v>
      </c>
      <c r="K61" s="195">
        <f>IF(COUNTA(I61:I62)=2,4,IF(COUNTA(G61:G62)=2,3,IF(COUNTA(E61:E62)=2,2,1)))</f>
        <v>1</v>
      </c>
      <c r="L61" s="193"/>
      <c r="M61" s="290"/>
      <c r="N61" s="136"/>
      <c r="O61" s="137"/>
      <c r="P61" s="3"/>
      <c r="Q61" s="3"/>
      <c r="R61" s="3"/>
      <c r="S61" s="3"/>
      <c r="T61" s="3"/>
      <c r="U61" s="3"/>
      <c r="V61" s="3"/>
      <c r="W61" s="3"/>
      <c r="X61" s="3"/>
      <c r="Y61" s="3"/>
      <c r="Z61" s="3"/>
    </row>
    <row r="62" spans="1:26" ht="73.5" customHeight="1">
      <c r="A62" s="240"/>
      <c r="B62" s="231"/>
      <c r="C62" s="132"/>
      <c r="D62" s="231"/>
      <c r="E62" s="132"/>
      <c r="F62" s="231"/>
      <c r="G62" s="132"/>
      <c r="H62" s="231"/>
      <c r="I62" s="132"/>
      <c r="J62" s="231"/>
      <c r="K62" s="194"/>
      <c r="L62" s="193"/>
      <c r="M62" s="290"/>
      <c r="N62" s="136"/>
      <c r="O62" s="137"/>
      <c r="P62" s="3"/>
      <c r="Q62" s="3"/>
      <c r="R62" s="3"/>
      <c r="S62" s="3"/>
      <c r="T62" s="3"/>
      <c r="U62" s="3"/>
      <c r="V62" s="3"/>
      <c r="W62" s="3"/>
      <c r="X62" s="3"/>
      <c r="Y62" s="3"/>
      <c r="Z62" s="3"/>
    </row>
    <row r="63" spans="1:26" ht="35.25" customHeight="1">
      <c r="A63" s="240"/>
      <c r="B63" s="149" t="s">
        <v>198</v>
      </c>
      <c r="C63" s="132"/>
      <c r="D63" s="149" t="s">
        <v>199</v>
      </c>
      <c r="E63" s="132"/>
      <c r="F63" s="149" t="s">
        <v>200</v>
      </c>
      <c r="G63" s="184"/>
      <c r="H63" s="149" t="s">
        <v>201</v>
      </c>
      <c r="I63" s="132"/>
      <c r="J63" s="149" t="s">
        <v>202</v>
      </c>
      <c r="K63" s="195">
        <f>IF(COUNTA(I63:I65)=3,4,IF(COUNTA(G63:G65)=1,3,IF(COUNTA(E63:E65)=3,2,1)))</f>
        <v>1</v>
      </c>
      <c r="L63" s="193"/>
      <c r="M63" s="290"/>
      <c r="N63" s="190"/>
      <c r="O63" s="188"/>
      <c r="P63" s="3"/>
      <c r="Q63" s="3"/>
      <c r="R63" s="3"/>
      <c r="S63" s="3"/>
      <c r="T63" s="3"/>
      <c r="U63" s="3"/>
      <c r="V63" s="3"/>
      <c r="W63" s="3"/>
      <c r="X63" s="3"/>
      <c r="Y63" s="3"/>
      <c r="Z63" s="3"/>
    </row>
    <row r="64" spans="1:26" ht="30" customHeight="1">
      <c r="A64" s="240"/>
      <c r="B64" s="230"/>
      <c r="C64" s="132"/>
      <c r="D64" s="230"/>
      <c r="E64" s="132"/>
      <c r="F64" s="230"/>
      <c r="G64" s="319"/>
      <c r="H64" s="230"/>
      <c r="I64" s="132"/>
      <c r="J64" s="230"/>
      <c r="K64" s="193"/>
      <c r="L64" s="193"/>
      <c r="M64" s="290"/>
      <c r="N64" s="191"/>
      <c r="O64" s="196"/>
      <c r="P64" s="3"/>
      <c r="Q64" s="3"/>
      <c r="R64" s="3"/>
      <c r="S64" s="3"/>
      <c r="T64" s="3"/>
      <c r="U64" s="3"/>
      <c r="V64" s="3"/>
      <c r="W64" s="3"/>
      <c r="X64" s="3"/>
      <c r="Y64" s="3"/>
      <c r="Z64" s="3"/>
    </row>
    <row r="65" spans="1:26" ht="65.25" customHeight="1">
      <c r="A65" s="240"/>
      <c r="B65" s="231"/>
      <c r="C65" s="132"/>
      <c r="D65" s="231"/>
      <c r="E65" s="132"/>
      <c r="F65" s="231"/>
      <c r="G65" s="185"/>
      <c r="H65" s="231"/>
      <c r="I65" s="132"/>
      <c r="J65" s="231"/>
      <c r="K65" s="194"/>
      <c r="L65" s="193"/>
      <c r="M65" s="290"/>
      <c r="N65" s="187"/>
      <c r="O65" s="189"/>
      <c r="P65" s="3"/>
      <c r="Q65" s="3"/>
      <c r="R65" s="3"/>
      <c r="S65" s="3"/>
      <c r="T65" s="3"/>
      <c r="U65" s="3"/>
      <c r="V65" s="3"/>
      <c r="W65" s="3"/>
      <c r="X65" s="3"/>
      <c r="Y65" s="3"/>
      <c r="Z65" s="3"/>
    </row>
    <row r="66" spans="1:26" ht="35.25" customHeight="1">
      <c r="A66" s="240"/>
      <c r="B66" s="149" t="s">
        <v>203</v>
      </c>
      <c r="C66" s="132"/>
      <c r="D66" s="149" t="s">
        <v>204</v>
      </c>
      <c r="E66" s="132"/>
      <c r="F66" s="149" t="s">
        <v>205</v>
      </c>
      <c r="G66" s="184"/>
      <c r="H66" s="149" t="s">
        <v>206</v>
      </c>
      <c r="I66" s="132"/>
      <c r="J66" s="149" t="s">
        <v>207</v>
      </c>
      <c r="K66" s="195">
        <f>IF(COUNTA(I66:I67)=2,4,IF(COUNTA(G66:G67)=1,3,IF(COUNTA(E66:E67)=2,2,1)))</f>
        <v>1</v>
      </c>
      <c r="L66" s="193"/>
      <c r="M66" s="290"/>
      <c r="N66" s="190"/>
      <c r="O66" s="197"/>
      <c r="P66" s="3"/>
      <c r="Q66" s="3"/>
      <c r="R66" s="3"/>
      <c r="S66" s="3"/>
      <c r="T66" s="3"/>
      <c r="U66" s="3"/>
      <c r="V66" s="3"/>
      <c r="W66" s="3"/>
      <c r="X66" s="3"/>
      <c r="Y66" s="3"/>
      <c r="Z66" s="3"/>
    </row>
    <row r="67" spans="1:26" ht="83.25" customHeight="1">
      <c r="A67" s="240"/>
      <c r="B67" s="231"/>
      <c r="C67" s="132"/>
      <c r="D67" s="231"/>
      <c r="E67" s="132"/>
      <c r="F67" s="231"/>
      <c r="G67" s="185"/>
      <c r="H67" s="231"/>
      <c r="I67" s="132"/>
      <c r="J67" s="231"/>
      <c r="K67" s="194"/>
      <c r="L67" s="193"/>
      <c r="M67" s="290"/>
      <c r="N67" s="187"/>
      <c r="O67" s="189"/>
      <c r="P67" s="3"/>
      <c r="Q67" s="3"/>
      <c r="R67" s="3"/>
      <c r="S67" s="3"/>
      <c r="T67" s="3"/>
      <c r="U67" s="3"/>
      <c r="V67" s="3"/>
      <c r="W67" s="3"/>
      <c r="X67" s="3"/>
      <c r="Y67" s="3"/>
      <c r="Z67" s="3"/>
    </row>
    <row r="68" spans="1:26" ht="42" customHeight="1">
      <c r="A68" s="240"/>
      <c r="B68" s="149" t="s">
        <v>208</v>
      </c>
      <c r="C68" s="132"/>
      <c r="D68" s="149" t="s">
        <v>209</v>
      </c>
      <c r="E68" s="132"/>
      <c r="F68" s="149" t="s">
        <v>210</v>
      </c>
      <c r="G68" s="184"/>
      <c r="H68" s="149" t="s">
        <v>211</v>
      </c>
      <c r="I68" s="184"/>
      <c r="J68" s="149" t="s">
        <v>212</v>
      </c>
      <c r="K68" s="195">
        <f>IF(COUNTA(I68)=1,4,IF(COUNTA(G68)=1,3,IF(COUNTA(E68:E70)=3,2,1)))</f>
        <v>1</v>
      </c>
      <c r="L68" s="193"/>
      <c r="M68" s="290"/>
      <c r="N68" s="190"/>
      <c r="O68" s="188"/>
      <c r="P68" s="3"/>
      <c r="Q68" s="3"/>
      <c r="R68" s="3"/>
      <c r="S68" s="3"/>
      <c r="T68" s="3"/>
      <c r="U68" s="3"/>
      <c r="V68" s="3"/>
      <c r="W68" s="3"/>
      <c r="X68" s="3"/>
      <c r="Y68" s="3"/>
      <c r="Z68" s="3"/>
    </row>
    <row r="69" spans="1:26" ht="31.5" customHeight="1">
      <c r="A69" s="240"/>
      <c r="B69" s="150"/>
      <c r="C69" s="132"/>
      <c r="D69" s="150"/>
      <c r="E69" s="132"/>
      <c r="F69" s="150"/>
      <c r="G69" s="319"/>
      <c r="H69" s="150"/>
      <c r="I69" s="319"/>
      <c r="J69" s="150"/>
      <c r="K69" s="192"/>
      <c r="L69" s="193"/>
      <c r="M69" s="290"/>
      <c r="N69" s="186"/>
      <c r="O69" s="293"/>
      <c r="P69" s="3"/>
      <c r="Q69" s="3"/>
      <c r="R69" s="3"/>
      <c r="S69" s="3"/>
      <c r="T69" s="3"/>
      <c r="U69" s="3"/>
      <c r="V69" s="3"/>
      <c r="W69" s="3"/>
      <c r="X69" s="3"/>
      <c r="Y69" s="3"/>
      <c r="Z69" s="3"/>
    </row>
    <row r="70" spans="1:26" ht="34.5" customHeight="1">
      <c r="A70" s="241"/>
      <c r="B70" s="231"/>
      <c r="C70" s="132"/>
      <c r="D70" s="152"/>
      <c r="E70" s="132"/>
      <c r="F70" s="152"/>
      <c r="G70" s="185"/>
      <c r="H70" s="152"/>
      <c r="I70" s="185"/>
      <c r="J70" s="152"/>
      <c r="K70" s="194"/>
      <c r="L70" s="194"/>
      <c r="M70" s="290"/>
      <c r="N70" s="187"/>
      <c r="O70" s="189"/>
      <c r="P70" s="3"/>
      <c r="Q70" s="3"/>
      <c r="R70" s="3"/>
      <c r="S70" s="3"/>
      <c r="T70" s="3"/>
      <c r="U70" s="3"/>
      <c r="V70" s="3"/>
      <c r="W70" s="3"/>
      <c r="X70" s="3"/>
      <c r="Y70" s="3"/>
      <c r="Z70" s="3"/>
    </row>
    <row r="71" spans="1:26" ht="195" customHeight="1">
      <c r="A71" s="280" t="s">
        <v>213</v>
      </c>
      <c r="B71" s="30" t="s">
        <v>214</v>
      </c>
      <c r="C71" s="131"/>
      <c r="D71" s="30" t="s">
        <v>215</v>
      </c>
      <c r="E71" s="131"/>
      <c r="F71" s="30" t="s">
        <v>216</v>
      </c>
      <c r="G71" s="131"/>
      <c r="H71" s="30" t="s">
        <v>217</v>
      </c>
      <c r="I71" s="131"/>
      <c r="J71" s="30" t="s">
        <v>218</v>
      </c>
      <c r="K71" s="31">
        <f>IF(COUNTA(I71)=1,4,IF(COUNTA(G71)=1,3,IF(COUNTA(E71)=1,2,1)))</f>
        <v>1</v>
      </c>
      <c r="L71" s="211">
        <f>AVERAGE(K71:K75)</f>
        <v>1</v>
      </c>
      <c r="M71" s="290"/>
      <c r="N71" s="136"/>
      <c r="O71" s="137"/>
      <c r="P71" s="3"/>
      <c r="Q71" s="3"/>
      <c r="R71" s="3"/>
      <c r="S71" s="3"/>
      <c r="T71" s="3"/>
      <c r="U71" s="3"/>
      <c r="V71" s="3"/>
      <c r="W71" s="3"/>
      <c r="X71" s="3"/>
      <c r="Y71" s="3"/>
      <c r="Z71" s="3"/>
    </row>
    <row r="72" spans="1:26" ht="84.75" customHeight="1">
      <c r="A72" s="240"/>
      <c r="B72" s="156" t="s">
        <v>219</v>
      </c>
      <c r="C72" s="181"/>
      <c r="D72" s="156" t="s">
        <v>220</v>
      </c>
      <c r="E72" s="181"/>
      <c r="F72" s="156" t="s">
        <v>221</v>
      </c>
      <c r="G72" s="131"/>
      <c r="H72" s="156" t="s">
        <v>222</v>
      </c>
      <c r="I72" s="181"/>
      <c r="J72" s="156" t="s">
        <v>223</v>
      </c>
      <c r="K72" s="195">
        <f>IF(COUNTA(I72:I73)=1,4,IF(COUNTA(G72:G73)=2,3,IF(COUNTA(E72:E73)=1,2,1)))</f>
        <v>1</v>
      </c>
      <c r="L72" s="193"/>
      <c r="M72" s="290"/>
      <c r="N72" s="190"/>
      <c r="O72" s="188"/>
      <c r="P72" s="3"/>
      <c r="Q72" s="3"/>
      <c r="R72" s="3"/>
      <c r="S72" s="3"/>
      <c r="T72" s="3"/>
      <c r="U72" s="3"/>
      <c r="V72" s="3"/>
      <c r="W72" s="3"/>
      <c r="X72" s="3"/>
      <c r="Y72" s="3"/>
      <c r="Z72" s="3"/>
    </row>
    <row r="73" spans="1:26" ht="99" customHeight="1">
      <c r="A73" s="240"/>
      <c r="B73" s="231"/>
      <c r="C73" s="182"/>
      <c r="D73" s="231"/>
      <c r="E73" s="182"/>
      <c r="F73" s="231"/>
      <c r="G73" s="131"/>
      <c r="H73" s="231"/>
      <c r="I73" s="182"/>
      <c r="J73" s="231"/>
      <c r="K73" s="194"/>
      <c r="L73" s="193"/>
      <c r="M73" s="290"/>
      <c r="N73" s="187"/>
      <c r="O73" s="189"/>
      <c r="P73" s="3"/>
      <c r="Q73" s="3"/>
      <c r="R73" s="3"/>
      <c r="S73" s="3"/>
      <c r="T73" s="3"/>
      <c r="U73" s="3"/>
      <c r="V73" s="3"/>
      <c r="W73" s="3"/>
      <c r="X73" s="3"/>
      <c r="Y73" s="3"/>
      <c r="Z73" s="3"/>
    </row>
    <row r="74" spans="1:26" ht="61.5" customHeight="1">
      <c r="A74" s="240"/>
      <c r="B74" s="156" t="s">
        <v>224</v>
      </c>
      <c r="C74" s="181"/>
      <c r="D74" s="156" t="s">
        <v>225</v>
      </c>
      <c r="E74" s="181"/>
      <c r="F74" s="156" t="s">
        <v>226</v>
      </c>
      <c r="G74" s="181"/>
      <c r="H74" s="156" t="s">
        <v>227</v>
      </c>
      <c r="I74" s="131"/>
      <c r="J74" s="156" t="s">
        <v>228</v>
      </c>
      <c r="K74" s="195">
        <f>IF(COUNTA(I74:I75)=2,4,IF(COUNTA(G74)=1,3,IF(COUNTA(E74)=1,2,1)))</f>
        <v>1</v>
      </c>
      <c r="L74" s="193"/>
      <c r="M74" s="290"/>
      <c r="N74" s="190"/>
      <c r="O74" s="188"/>
      <c r="P74" s="3"/>
      <c r="Q74" s="3"/>
      <c r="R74" s="3"/>
      <c r="S74" s="3"/>
      <c r="T74" s="3"/>
      <c r="U74" s="3"/>
      <c r="V74" s="3"/>
      <c r="W74" s="3"/>
      <c r="X74" s="3"/>
      <c r="Y74" s="3"/>
      <c r="Z74" s="3"/>
    </row>
    <row r="75" spans="1:26" ht="124.5" customHeight="1">
      <c r="A75" s="241"/>
      <c r="B75" s="231"/>
      <c r="C75" s="182"/>
      <c r="D75" s="231"/>
      <c r="E75" s="182"/>
      <c r="F75" s="231"/>
      <c r="G75" s="182"/>
      <c r="H75" s="231"/>
      <c r="I75" s="131"/>
      <c r="J75" s="231"/>
      <c r="K75" s="194"/>
      <c r="L75" s="194"/>
      <c r="M75" s="290"/>
      <c r="N75" s="187"/>
      <c r="O75" s="189"/>
      <c r="P75" s="3"/>
      <c r="Q75" s="3"/>
      <c r="R75" s="3"/>
      <c r="S75" s="3"/>
      <c r="T75" s="3"/>
      <c r="U75" s="3"/>
      <c r="V75" s="3"/>
      <c r="W75" s="3"/>
      <c r="X75" s="3"/>
      <c r="Y75" s="3"/>
      <c r="Z75" s="3"/>
    </row>
    <row r="76" spans="1:26" ht="120" customHeight="1">
      <c r="A76" s="128" t="s">
        <v>229</v>
      </c>
      <c r="B76" s="34" t="s">
        <v>230</v>
      </c>
      <c r="C76" s="132"/>
      <c r="D76" s="34" t="s">
        <v>231</v>
      </c>
      <c r="E76" s="132"/>
      <c r="F76" s="34" t="s">
        <v>232</v>
      </c>
      <c r="G76" s="132"/>
      <c r="H76" s="34" t="s">
        <v>233</v>
      </c>
      <c r="I76" s="132"/>
      <c r="J76" s="34" t="s">
        <v>234</v>
      </c>
      <c r="K76" s="31">
        <f>IF(COUNTA(I76)=1,4,IF(COUNTA(G76)=1,3,IF(COUNTA(E76)=1,2,1)))</f>
        <v>1</v>
      </c>
      <c r="L76" s="135">
        <f>AVERAGE(K76)</f>
        <v>1</v>
      </c>
      <c r="M76" s="290"/>
      <c r="N76" s="136"/>
      <c r="O76" s="137"/>
      <c r="P76" s="3"/>
      <c r="Q76" s="3"/>
      <c r="R76" s="3"/>
      <c r="S76" s="3"/>
      <c r="T76" s="3"/>
      <c r="U76" s="3"/>
      <c r="V76" s="3"/>
      <c r="W76" s="3"/>
      <c r="X76" s="3"/>
      <c r="Y76" s="3"/>
      <c r="Z76" s="3"/>
    </row>
    <row r="77" spans="1:26" ht="127.5" customHeight="1">
      <c r="A77" s="280" t="s">
        <v>235</v>
      </c>
      <c r="B77" s="30" t="s">
        <v>236</v>
      </c>
      <c r="C77" s="131"/>
      <c r="D77" s="30" t="s">
        <v>237</v>
      </c>
      <c r="E77" s="131"/>
      <c r="F77" s="30" t="s">
        <v>238</v>
      </c>
      <c r="G77" s="131"/>
      <c r="H77" s="30" t="s">
        <v>239</v>
      </c>
      <c r="I77" s="131"/>
      <c r="J77" s="30" t="s">
        <v>240</v>
      </c>
      <c r="K77" s="31">
        <f>IF(COUNTA(I77)=1,4,IF(COUNTA(G77)=1,3,IF(COUNTA(E77)=1,2,1)))</f>
        <v>1</v>
      </c>
      <c r="L77" s="211">
        <f>AVERAGE(K77:K85)</f>
        <v>1</v>
      </c>
      <c r="M77" s="290"/>
      <c r="N77" s="136"/>
      <c r="O77" s="137"/>
      <c r="P77" s="3"/>
      <c r="Q77" s="3"/>
      <c r="R77" s="3"/>
      <c r="S77" s="3"/>
      <c r="T77" s="3"/>
      <c r="U77" s="3"/>
      <c r="V77" s="3"/>
      <c r="W77" s="3"/>
      <c r="X77" s="3"/>
      <c r="Y77" s="3"/>
      <c r="Z77" s="3"/>
    </row>
    <row r="78" spans="1:26" ht="49.5" customHeight="1">
      <c r="A78" s="240"/>
      <c r="B78" s="156" t="s">
        <v>241</v>
      </c>
      <c r="C78" s="181"/>
      <c r="D78" s="156" t="s">
        <v>242</v>
      </c>
      <c r="E78" s="181"/>
      <c r="F78" s="156" t="s">
        <v>243</v>
      </c>
      <c r="G78" s="131"/>
      <c r="H78" s="156" t="s">
        <v>244</v>
      </c>
      <c r="I78" s="181"/>
      <c r="J78" s="156" t="s">
        <v>245</v>
      </c>
      <c r="K78" s="195">
        <f>IF(COUNTA(I78:I80)=1,4,IF(COUNTA(G78:G80)=3,3,IF(COUNTA(E78:E80)=2,2,1)))</f>
        <v>1</v>
      </c>
      <c r="L78" s="193"/>
      <c r="M78" s="290"/>
      <c r="N78" s="190"/>
      <c r="O78" s="188"/>
      <c r="P78" s="3"/>
      <c r="Q78" s="3"/>
      <c r="R78" s="3"/>
      <c r="S78" s="3"/>
      <c r="T78" s="3"/>
      <c r="U78" s="3"/>
      <c r="V78" s="3"/>
      <c r="W78" s="3"/>
      <c r="X78" s="3"/>
      <c r="Y78" s="3"/>
      <c r="Z78" s="3"/>
    </row>
    <row r="79" spans="1:26" ht="48" customHeight="1">
      <c r="A79" s="240"/>
      <c r="B79" s="230"/>
      <c r="C79" s="182"/>
      <c r="D79" s="230"/>
      <c r="E79" s="182"/>
      <c r="F79" s="230"/>
      <c r="G79" s="131"/>
      <c r="H79" s="230"/>
      <c r="I79" s="183"/>
      <c r="J79" s="230"/>
      <c r="K79" s="193"/>
      <c r="L79" s="193"/>
      <c r="M79" s="290"/>
      <c r="N79" s="191"/>
      <c r="O79" s="196"/>
      <c r="P79" s="3"/>
      <c r="Q79" s="3"/>
      <c r="R79" s="3"/>
      <c r="S79" s="3"/>
      <c r="T79" s="3"/>
      <c r="U79" s="3"/>
      <c r="V79" s="3"/>
      <c r="W79" s="3"/>
      <c r="X79" s="3"/>
      <c r="Y79" s="3"/>
      <c r="Z79" s="3"/>
    </row>
    <row r="80" spans="1:26" ht="107.25" customHeight="1">
      <c r="A80" s="240"/>
      <c r="B80" s="231"/>
      <c r="C80" s="131"/>
      <c r="D80" s="231"/>
      <c r="E80" s="131"/>
      <c r="F80" s="231"/>
      <c r="G80" s="131"/>
      <c r="H80" s="231"/>
      <c r="I80" s="182"/>
      <c r="J80" s="231"/>
      <c r="K80" s="194"/>
      <c r="L80" s="193"/>
      <c r="M80" s="290"/>
      <c r="N80" s="191"/>
      <c r="O80" s="189"/>
      <c r="P80" s="3"/>
      <c r="Q80" s="3"/>
      <c r="R80" s="3"/>
      <c r="S80" s="3"/>
      <c r="T80" s="3"/>
      <c r="U80" s="3"/>
      <c r="V80" s="3"/>
      <c r="W80" s="3"/>
      <c r="X80" s="3"/>
      <c r="Y80" s="3"/>
      <c r="Z80" s="3"/>
    </row>
    <row r="81" spans="1:26" ht="165" customHeight="1">
      <c r="A81" s="240"/>
      <c r="B81" s="156" t="s">
        <v>246</v>
      </c>
      <c r="C81" s="181"/>
      <c r="D81" s="156" t="s">
        <v>247</v>
      </c>
      <c r="E81" s="181"/>
      <c r="F81" s="156" t="s">
        <v>248</v>
      </c>
      <c r="G81" s="131"/>
      <c r="H81" s="156" t="s">
        <v>249</v>
      </c>
      <c r="I81" s="181"/>
      <c r="J81" s="156" t="s">
        <v>250</v>
      </c>
      <c r="K81" s="195">
        <f>IF(COUNTA(I81:I82)=1,4,IF(COUNTA(G81:G82)=2,3,IF(COUNTA(E81:E82)=1,2,1)))</f>
        <v>1</v>
      </c>
      <c r="L81" s="193"/>
      <c r="M81" s="290"/>
      <c r="N81" s="186"/>
      <c r="O81" s="188"/>
      <c r="P81" s="3"/>
      <c r="Q81" s="3"/>
      <c r="R81" s="3"/>
      <c r="S81" s="3"/>
      <c r="T81" s="3"/>
      <c r="U81" s="3"/>
      <c r="V81" s="3"/>
      <c r="W81" s="3"/>
      <c r="X81" s="3"/>
      <c r="Y81" s="3"/>
      <c r="Z81" s="3"/>
    </row>
    <row r="82" spans="1:26" ht="114.75" customHeight="1">
      <c r="A82" s="240"/>
      <c r="B82" s="231"/>
      <c r="C82" s="182"/>
      <c r="D82" s="231"/>
      <c r="E82" s="182"/>
      <c r="F82" s="231"/>
      <c r="G82" s="131"/>
      <c r="H82" s="231"/>
      <c r="I82" s="182"/>
      <c r="J82" s="231"/>
      <c r="K82" s="194"/>
      <c r="L82" s="193"/>
      <c r="M82" s="290"/>
      <c r="N82" s="187"/>
      <c r="O82" s="189"/>
      <c r="P82" s="3"/>
      <c r="Q82" s="3"/>
      <c r="R82" s="3"/>
      <c r="S82" s="3"/>
      <c r="T82" s="3"/>
      <c r="U82" s="3"/>
      <c r="V82" s="3"/>
      <c r="W82" s="3"/>
      <c r="X82" s="3"/>
      <c r="Y82" s="3"/>
      <c r="Z82" s="3"/>
    </row>
    <row r="83" spans="1:26" ht="66.75" customHeight="1">
      <c r="A83" s="240"/>
      <c r="B83" s="156" t="s">
        <v>251</v>
      </c>
      <c r="C83" s="131"/>
      <c r="D83" s="156" t="s">
        <v>252</v>
      </c>
      <c r="E83" s="181"/>
      <c r="F83" s="156" t="s">
        <v>253</v>
      </c>
      <c r="G83" s="181"/>
      <c r="H83" s="156" t="s">
        <v>254</v>
      </c>
      <c r="I83" s="181"/>
      <c r="J83" s="156" t="s">
        <v>255</v>
      </c>
      <c r="K83" s="195">
        <f>IF(COUNTA(I83:I85)=1,4,IF(COUNTA(G83:G85)=1,3,IF(COUNTA(E83:E85)=1,2,1)))</f>
        <v>1</v>
      </c>
      <c r="L83" s="193"/>
      <c r="M83" s="290"/>
      <c r="N83" s="136"/>
      <c r="O83" s="137"/>
      <c r="P83" s="3"/>
      <c r="Q83" s="3"/>
      <c r="R83" s="3"/>
      <c r="S83" s="3"/>
      <c r="T83" s="3"/>
      <c r="U83" s="3"/>
      <c r="V83" s="3"/>
      <c r="W83" s="3"/>
      <c r="X83" s="3"/>
      <c r="Y83" s="3"/>
      <c r="Z83" s="3"/>
    </row>
    <row r="84" spans="1:26" ht="42.75" customHeight="1">
      <c r="A84" s="240"/>
      <c r="B84" s="230"/>
      <c r="C84" s="131"/>
      <c r="D84" s="230"/>
      <c r="E84" s="183"/>
      <c r="F84" s="230"/>
      <c r="G84" s="183"/>
      <c r="H84" s="230"/>
      <c r="I84" s="183"/>
      <c r="J84" s="230"/>
      <c r="K84" s="193"/>
      <c r="L84" s="193"/>
      <c r="M84" s="290"/>
      <c r="N84" s="190"/>
      <c r="O84" s="188"/>
      <c r="P84" s="3"/>
      <c r="Q84" s="3"/>
      <c r="R84" s="3"/>
      <c r="S84" s="3"/>
      <c r="T84" s="3"/>
      <c r="U84" s="3"/>
      <c r="V84" s="3"/>
      <c r="W84" s="3"/>
      <c r="X84" s="3"/>
      <c r="Y84" s="3"/>
      <c r="Z84" s="3"/>
    </row>
    <row r="85" spans="1:26" ht="39" customHeight="1">
      <c r="A85" s="241"/>
      <c r="B85" s="231"/>
      <c r="C85" s="131"/>
      <c r="D85" s="231"/>
      <c r="E85" s="182"/>
      <c r="F85" s="231"/>
      <c r="G85" s="182"/>
      <c r="H85" s="231"/>
      <c r="I85" s="182"/>
      <c r="J85" s="231"/>
      <c r="K85" s="194"/>
      <c r="L85" s="194"/>
      <c r="M85" s="291"/>
      <c r="N85" s="187"/>
      <c r="O85" s="189"/>
      <c r="P85" s="3"/>
      <c r="Q85" s="3"/>
      <c r="R85" s="3"/>
      <c r="S85" s="3"/>
      <c r="T85" s="3"/>
      <c r="U85" s="3"/>
      <c r="V85" s="3"/>
      <c r="W85" s="3"/>
      <c r="X85" s="3"/>
      <c r="Y85" s="3"/>
      <c r="Z85" s="3"/>
    </row>
    <row r="86" spans="1:26" ht="15.75" hidden="1" customHeight="1">
      <c r="A86" s="248" t="s">
        <v>256</v>
      </c>
      <c r="B86" s="249"/>
      <c r="C86" s="249"/>
      <c r="D86" s="249"/>
      <c r="E86" s="249"/>
      <c r="F86" s="249"/>
      <c r="G86" s="249"/>
      <c r="H86" s="249"/>
      <c r="I86" s="249"/>
      <c r="J86" s="249"/>
      <c r="K86" s="249"/>
      <c r="L86" s="249"/>
      <c r="M86" s="249"/>
      <c r="N86" s="198"/>
      <c r="O86" s="199"/>
      <c r="P86" s="3"/>
      <c r="Q86" s="3"/>
      <c r="R86" s="3"/>
      <c r="S86" s="3"/>
      <c r="T86" s="3"/>
      <c r="U86" s="3"/>
      <c r="V86" s="3"/>
      <c r="W86" s="3"/>
      <c r="X86" s="3"/>
      <c r="Y86" s="3"/>
      <c r="Z86" s="3"/>
    </row>
    <row r="87" spans="1:26" ht="15.75" hidden="1" customHeight="1">
      <c r="A87" s="302" t="s">
        <v>73</v>
      </c>
      <c r="B87" s="203"/>
      <c r="C87" s="202"/>
      <c r="D87" s="249"/>
      <c r="E87" s="249"/>
      <c r="F87" s="249"/>
      <c r="G87" s="203"/>
      <c r="H87" s="250" t="s">
        <v>257</v>
      </c>
      <c r="I87" s="203"/>
      <c r="J87" s="108" t="s">
        <v>75</v>
      </c>
      <c r="K87" s="36" t="s">
        <v>4</v>
      </c>
      <c r="L87" s="202"/>
      <c r="M87" s="203"/>
      <c r="N87" s="200"/>
      <c r="O87" s="201"/>
      <c r="P87" s="3"/>
      <c r="Q87" s="3"/>
      <c r="R87" s="3"/>
      <c r="S87" s="3"/>
      <c r="T87" s="3"/>
      <c r="U87" s="3"/>
      <c r="V87" s="3"/>
      <c r="W87" s="3"/>
      <c r="X87" s="3"/>
      <c r="Y87" s="3"/>
      <c r="Z87" s="3"/>
    </row>
    <row r="88" spans="1:26" ht="15.75" hidden="1" customHeight="1" thickBot="1">
      <c r="A88" s="235" t="s">
        <v>5</v>
      </c>
      <c r="B88" s="303" t="s">
        <v>15</v>
      </c>
      <c r="C88" s="251" t="s">
        <v>76</v>
      </c>
      <c r="D88" s="252"/>
      <c r="E88" s="252"/>
      <c r="F88" s="252"/>
      <c r="G88" s="252"/>
      <c r="H88" s="252"/>
      <c r="I88" s="252"/>
      <c r="J88" s="253"/>
      <c r="K88" s="204" t="s">
        <v>47</v>
      </c>
      <c r="L88" s="205"/>
      <c r="M88" s="205"/>
      <c r="N88" s="207" t="s">
        <v>61</v>
      </c>
      <c r="O88" s="208" t="s">
        <v>77</v>
      </c>
      <c r="P88" s="3"/>
      <c r="Q88" s="3"/>
      <c r="R88" s="3"/>
      <c r="S88" s="3"/>
      <c r="T88" s="3"/>
      <c r="U88" s="3"/>
      <c r="V88" s="3"/>
      <c r="W88" s="3"/>
      <c r="X88" s="3"/>
      <c r="Y88" s="3"/>
      <c r="Z88" s="3"/>
    </row>
    <row r="89" spans="1:26" ht="15.75" hidden="1" customHeight="1" thickBot="1">
      <c r="A89" s="236"/>
      <c r="B89" s="158"/>
      <c r="C89" s="37" t="s">
        <v>79</v>
      </c>
      <c r="D89" s="38" t="s">
        <v>80</v>
      </c>
      <c r="E89" s="39" t="s">
        <v>79</v>
      </c>
      <c r="F89" s="40" t="s">
        <v>42</v>
      </c>
      <c r="G89" s="41" t="s">
        <v>81</v>
      </c>
      <c r="H89" s="42" t="s">
        <v>44</v>
      </c>
      <c r="I89" s="43" t="s">
        <v>82</v>
      </c>
      <c r="J89" s="44" t="s">
        <v>45</v>
      </c>
      <c r="K89" s="206"/>
      <c r="L89" s="206"/>
      <c r="M89" s="206"/>
      <c r="N89" s="158"/>
      <c r="O89" s="209"/>
      <c r="P89" s="3"/>
      <c r="Q89" s="3"/>
      <c r="R89" s="3"/>
      <c r="S89" s="3"/>
      <c r="T89" s="3"/>
      <c r="U89" s="3"/>
      <c r="V89" s="3"/>
      <c r="W89" s="3"/>
      <c r="X89" s="3"/>
      <c r="Y89" s="3"/>
      <c r="Z89" s="3"/>
    </row>
    <row r="90" spans="1:26" ht="23.25" hidden="1" customHeight="1" thickBot="1">
      <c r="A90" s="237"/>
      <c r="B90" s="159"/>
      <c r="C90" s="111" t="s">
        <v>84</v>
      </c>
      <c r="D90" s="45" t="s">
        <v>85</v>
      </c>
      <c r="E90" s="112" t="s">
        <v>84</v>
      </c>
      <c r="F90" s="46" t="s">
        <v>85</v>
      </c>
      <c r="G90" s="47" t="s">
        <v>84</v>
      </c>
      <c r="H90" s="48" t="s">
        <v>85</v>
      </c>
      <c r="I90" s="113" t="s">
        <v>84</v>
      </c>
      <c r="J90" s="49" t="s">
        <v>85</v>
      </c>
      <c r="K90" s="48" t="s">
        <v>86</v>
      </c>
      <c r="L90" s="48" t="s">
        <v>87</v>
      </c>
      <c r="M90" s="114" t="s">
        <v>88</v>
      </c>
      <c r="N90" s="159"/>
      <c r="O90" s="210"/>
      <c r="P90" s="50"/>
      <c r="Q90" s="50"/>
      <c r="R90" s="50"/>
      <c r="S90" s="50"/>
      <c r="T90" s="50"/>
      <c r="U90" s="50"/>
      <c r="V90" s="50"/>
      <c r="W90" s="50"/>
      <c r="X90" s="50"/>
      <c r="Y90" s="50"/>
      <c r="Z90" s="50"/>
    </row>
    <row r="91" spans="1:26" ht="63" hidden="1" customHeight="1">
      <c r="A91" s="273" t="s">
        <v>258</v>
      </c>
      <c r="B91" s="247" t="s">
        <v>259</v>
      </c>
      <c r="C91" s="51"/>
      <c r="D91" s="175" t="s">
        <v>721</v>
      </c>
      <c r="E91" s="52"/>
      <c r="F91" s="173" t="s">
        <v>260</v>
      </c>
      <c r="G91" s="173"/>
      <c r="H91" s="173" t="s">
        <v>261</v>
      </c>
      <c r="I91" s="173"/>
      <c r="J91" s="232" t="s">
        <v>262</v>
      </c>
      <c r="K91" s="195">
        <f>IF(COUNTA(I91:I92)=1,4,IF(COUNTA(G91:G92)=1,3,IF(COUNTA(E91:E92)=2,2,1)))</f>
        <v>1</v>
      </c>
      <c r="L91" s="211">
        <f>AVERAGE(K91:K99)</f>
        <v>1</v>
      </c>
      <c r="M91" s="215">
        <f>AVERAGE(L91:L164)</f>
        <v>1</v>
      </c>
      <c r="N91" s="212"/>
      <c r="O91" s="213"/>
      <c r="P91" s="3"/>
      <c r="Q91" s="3"/>
      <c r="R91" s="3"/>
      <c r="S91" s="3"/>
      <c r="T91" s="3"/>
      <c r="U91" s="3"/>
      <c r="V91" s="3"/>
      <c r="W91" s="3"/>
      <c r="X91" s="3"/>
      <c r="Y91" s="3"/>
      <c r="Z91" s="3"/>
    </row>
    <row r="92" spans="1:26" ht="219.75" hidden="1" customHeight="1" thickBot="1">
      <c r="A92" s="274"/>
      <c r="B92" s="246"/>
      <c r="C92" s="115"/>
      <c r="D92" s="160"/>
      <c r="E92" s="53"/>
      <c r="F92" s="160"/>
      <c r="G92" s="174"/>
      <c r="H92" s="160"/>
      <c r="I92" s="174"/>
      <c r="J92" s="217"/>
      <c r="K92" s="159"/>
      <c r="L92" s="158"/>
      <c r="M92" s="216"/>
      <c r="N92" s="159"/>
      <c r="O92" s="210"/>
      <c r="P92" s="3"/>
      <c r="Q92" s="3"/>
      <c r="R92" s="3"/>
      <c r="S92" s="3"/>
      <c r="T92" s="3"/>
      <c r="U92" s="3"/>
      <c r="V92" s="3"/>
      <c r="W92" s="3"/>
      <c r="X92" s="3"/>
      <c r="Y92" s="3"/>
      <c r="Z92" s="3"/>
    </row>
    <row r="93" spans="1:26" ht="57" hidden="1" customHeight="1">
      <c r="A93" s="274"/>
      <c r="B93" s="247" t="s">
        <v>263</v>
      </c>
      <c r="C93" s="51"/>
      <c r="D93" s="173" t="s">
        <v>264</v>
      </c>
      <c r="E93" s="52"/>
      <c r="F93" s="173" t="s">
        <v>265</v>
      </c>
      <c r="G93" s="52"/>
      <c r="H93" s="173" t="s">
        <v>266</v>
      </c>
      <c r="I93" s="52"/>
      <c r="J93" s="232" t="s">
        <v>267</v>
      </c>
      <c r="K93" s="195">
        <f>IF(COUNTA(I93:I94)=2,4,IF(COUNTA(G93:G94)=2,3,IF(COUNTA(E93:E94)=2,2,1)))</f>
        <v>1</v>
      </c>
      <c r="L93" s="158"/>
      <c r="M93" s="216"/>
      <c r="N93" s="212"/>
      <c r="O93" s="214"/>
      <c r="P93" s="3"/>
      <c r="Q93" s="3"/>
      <c r="R93" s="3"/>
      <c r="S93" s="3"/>
      <c r="T93" s="3"/>
      <c r="U93" s="3"/>
      <c r="V93" s="3"/>
      <c r="W93" s="3"/>
      <c r="X93" s="3"/>
      <c r="Y93" s="3"/>
      <c r="Z93" s="3"/>
    </row>
    <row r="94" spans="1:26" ht="114" hidden="1" customHeight="1" thickBot="1">
      <c r="A94" s="274"/>
      <c r="B94" s="246"/>
      <c r="C94" s="54"/>
      <c r="D94" s="160"/>
      <c r="E94" s="53"/>
      <c r="F94" s="160"/>
      <c r="G94" s="53"/>
      <c r="H94" s="160"/>
      <c r="I94" s="53"/>
      <c r="J94" s="217"/>
      <c r="K94" s="159"/>
      <c r="L94" s="158"/>
      <c r="M94" s="216"/>
      <c r="N94" s="159"/>
      <c r="O94" s="210"/>
      <c r="P94" s="3"/>
      <c r="Q94" s="3"/>
      <c r="R94" s="3"/>
      <c r="S94" s="3"/>
      <c r="T94" s="3"/>
      <c r="U94" s="3"/>
      <c r="V94" s="3"/>
      <c r="W94" s="3"/>
      <c r="X94" s="3"/>
      <c r="Y94" s="3"/>
      <c r="Z94" s="3"/>
    </row>
    <row r="95" spans="1:26" ht="40.5" hidden="1" customHeight="1">
      <c r="A95" s="274"/>
      <c r="B95" s="247" t="s">
        <v>268</v>
      </c>
      <c r="C95" s="51"/>
      <c r="D95" s="234" t="s">
        <v>269</v>
      </c>
      <c r="E95" s="52"/>
      <c r="F95" s="234" t="s">
        <v>270</v>
      </c>
      <c r="G95" s="52"/>
      <c r="H95" s="175" t="s">
        <v>271</v>
      </c>
      <c r="I95" s="52"/>
      <c r="J95" s="233" t="s">
        <v>272</v>
      </c>
      <c r="K95" s="195">
        <f>IF(COUNTA(I95:I98)=4,4,IF(COUNTA(G95:G98)=4,3,IF(COUNTA(E95:E98)=4,2,1)))</f>
        <v>1</v>
      </c>
      <c r="L95" s="158"/>
      <c r="M95" s="216"/>
      <c r="N95" s="212"/>
      <c r="O95" s="214"/>
      <c r="P95" s="3"/>
      <c r="Q95" s="3"/>
      <c r="R95" s="3"/>
      <c r="S95" s="3"/>
      <c r="T95" s="3"/>
      <c r="U95" s="3"/>
      <c r="V95" s="3"/>
      <c r="W95" s="3"/>
      <c r="X95" s="3"/>
      <c r="Y95" s="3"/>
      <c r="Z95" s="3"/>
    </row>
    <row r="96" spans="1:26" ht="41.25" hidden="1" customHeight="1">
      <c r="A96" s="274"/>
      <c r="B96" s="236"/>
      <c r="C96" s="55"/>
      <c r="D96" s="158"/>
      <c r="E96" s="25"/>
      <c r="F96" s="158"/>
      <c r="G96" s="25"/>
      <c r="H96" s="158"/>
      <c r="I96" s="25"/>
      <c r="J96" s="216"/>
      <c r="K96" s="158"/>
      <c r="L96" s="158"/>
      <c r="M96" s="216"/>
      <c r="N96" s="158"/>
      <c r="O96" s="209"/>
      <c r="P96" s="3"/>
      <c r="Q96" s="3"/>
      <c r="R96" s="3"/>
      <c r="S96" s="3"/>
      <c r="T96" s="3"/>
      <c r="U96" s="3"/>
      <c r="V96" s="3"/>
      <c r="W96" s="3"/>
      <c r="X96" s="3"/>
      <c r="Y96" s="3"/>
      <c r="Z96" s="3"/>
    </row>
    <row r="97" spans="1:26" ht="27.75" hidden="1" customHeight="1">
      <c r="A97" s="274"/>
      <c r="B97" s="236"/>
      <c r="C97" s="55"/>
      <c r="D97" s="158"/>
      <c r="E97" s="25"/>
      <c r="F97" s="158"/>
      <c r="G97" s="25"/>
      <c r="H97" s="158"/>
      <c r="I97" s="25"/>
      <c r="J97" s="216"/>
      <c r="K97" s="158"/>
      <c r="L97" s="158"/>
      <c r="M97" s="216"/>
      <c r="N97" s="158"/>
      <c r="O97" s="209"/>
      <c r="P97" s="3"/>
      <c r="Q97" s="3"/>
      <c r="R97" s="3"/>
      <c r="S97" s="3"/>
      <c r="T97" s="3"/>
      <c r="U97" s="3"/>
      <c r="V97" s="3"/>
      <c r="W97" s="3"/>
      <c r="X97" s="3"/>
      <c r="Y97" s="3"/>
      <c r="Z97" s="3"/>
    </row>
    <row r="98" spans="1:26" ht="47.25" hidden="1" customHeight="1" thickBot="1">
      <c r="A98" s="274"/>
      <c r="B98" s="236"/>
      <c r="C98" s="116"/>
      <c r="D98" s="158"/>
      <c r="E98" s="117"/>
      <c r="F98" s="158"/>
      <c r="G98" s="117"/>
      <c r="H98" s="158"/>
      <c r="I98" s="117"/>
      <c r="J98" s="216"/>
      <c r="K98" s="159"/>
      <c r="L98" s="158"/>
      <c r="M98" s="216"/>
      <c r="N98" s="159"/>
      <c r="O98" s="210"/>
      <c r="P98" s="3"/>
      <c r="Q98" s="3"/>
      <c r="R98" s="3"/>
      <c r="S98" s="3"/>
      <c r="T98" s="3"/>
      <c r="U98" s="3"/>
      <c r="V98" s="3"/>
      <c r="W98" s="3"/>
      <c r="X98" s="3"/>
      <c r="Y98" s="3"/>
      <c r="Z98" s="3"/>
    </row>
    <row r="99" spans="1:26" ht="41.25" hidden="1" customHeight="1">
      <c r="A99" s="274"/>
      <c r="B99" s="247" t="s">
        <v>273</v>
      </c>
      <c r="C99" s="175"/>
      <c r="D99" s="175" t="s">
        <v>274</v>
      </c>
      <c r="E99" s="173"/>
      <c r="F99" s="227" t="s">
        <v>275</v>
      </c>
      <c r="G99" s="129"/>
      <c r="H99" s="300" t="s">
        <v>276</v>
      </c>
      <c r="I99" s="173"/>
      <c r="J99" s="227" t="s">
        <v>277</v>
      </c>
      <c r="K99" s="195">
        <f>IF(COUNTA(I99:I102)=3,4,IF(COUNTA(G99:G102)=4,3,IF(COUNTA(E99:E102)=2,2,1)))</f>
        <v>1</v>
      </c>
      <c r="L99" s="158"/>
      <c r="M99" s="216"/>
      <c r="N99" s="212"/>
      <c r="O99" s="214"/>
      <c r="P99" s="3"/>
      <c r="Q99" s="3"/>
      <c r="R99" s="3"/>
      <c r="S99" s="3"/>
      <c r="T99" s="3"/>
      <c r="U99" s="3"/>
      <c r="V99" s="3"/>
      <c r="W99" s="3"/>
      <c r="X99" s="3"/>
      <c r="Y99" s="3"/>
      <c r="Z99" s="3"/>
    </row>
    <row r="100" spans="1:26" ht="32.25" hidden="1" customHeight="1">
      <c r="A100" s="274"/>
      <c r="B100" s="236"/>
      <c r="C100" s="155"/>
      <c r="D100" s="158"/>
      <c r="E100" s="166"/>
      <c r="F100" s="158"/>
      <c r="G100" s="129"/>
      <c r="H100" s="158"/>
      <c r="I100" s="166"/>
      <c r="J100" s="216"/>
      <c r="K100" s="158"/>
      <c r="L100" s="158"/>
      <c r="M100" s="216"/>
      <c r="N100" s="158"/>
      <c r="O100" s="209"/>
      <c r="P100" s="3"/>
      <c r="Q100" s="3"/>
      <c r="R100" s="3"/>
      <c r="S100" s="3"/>
      <c r="T100" s="3"/>
      <c r="U100" s="3"/>
      <c r="V100" s="3"/>
      <c r="W100" s="3"/>
      <c r="X100" s="3"/>
      <c r="Y100" s="3"/>
      <c r="Z100" s="3"/>
    </row>
    <row r="101" spans="1:26" ht="39" hidden="1" customHeight="1">
      <c r="A101" s="274"/>
      <c r="B101" s="236"/>
      <c r="C101" s="153"/>
      <c r="D101" s="158"/>
      <c r="E101" s="164"/>
      <c r="F101" s="158"/>
      <c r="G101" s="129"/>
      <c r="H101" s="158"/>
      <c r="I101" s="27"/>
      <c r="J101" s="216"/>
      <c r="K101" s="158"/>
      <c r="L101" s="158"/>
      <c r="M101" s="216"/>
      <c r="N101" s="158"/>
      <c r="O101" s="209"/>
      <c r="P101" s="3"/>
      <c r="Q101" s="3"/>
      <c r="R101" s="3"/>
      <c r="S101" s="3"/>
      <c r="T101" s="3"/>
      <c r="U101" s="3"/>
      <c r="V101" s="3"/>
      <c r="W101" s="3"/>
      <c r="X101" s="3"/>
      <c r="Y101" s="3"/>
      <c r="Z101" s="3"/>
    </row>
    <row r="102" spans="1:26" ht="49.5" hidden="1" customHeight="1" thickBot="1">
      <c r="A102" s="275"/>
      <c r="B102" s="246"/>
      <c r="C102" s="155"/>
      <c r="D102" s="158"/>
      <c r="E102" s="166"/>
      <c r="F102" s="216"/>
      <c r="G102" s="129"/>
      <c r="H102" s="301"/>
      <c r="I102" s="57"/>
      <c r="J102" s="216"/>
      <c r="K102" s="159"/>
      <c r="L102" s="159"/>
      <c r="M102" s="216"/>
      <c r="N102" s="159"/>
      <c r="O102" s="210"/>
      <c r="P102" s="3"/>
      <c r="Q102" s="3"/>
      <c r="R102" s="3"/>
      <c r="S102" s="3"/>
      <c r="T102" s="3"/>
      <c r="U102" s="3"/>
      <c r="V102" s="3"/>
      <c r="W102" s="3"/>
      <c r="X102" s="3"/>
      <c r="Y102" s="3"/>
      <c r="Z102" s="3"/>
    </row>
    <row r="103" spans="1:26" ht="36" hidden="1" customHeight="1">
      <c r="A103" s="276" t="s">
        <v>278</v>
      </c>
      <c r="B103" s="299" t="s">
        <v>279</v>
      </c>
      <c r="C103" s="58"/>
      <c r="D103" s="156" t="s">
        <v>280</v>
      </c>
      <c r="E103" s="28"/>
      <c r="F103" s="156" t="s">
        <v>281</v>
      </c>
      <c r="G103" s="176"/>
      <c r="H103" s="156" t="s">
        <v>282</v>
      </c>
      <c r="I103" s="161"/>
      <c r="J103" s="228" t="s">
        <v>283</v>
      </c>
      <c r="K103" s="195">
        <f>IF(COUNTA(I103:I107)=1,4,IF(COUNTA(G103:G107)=2,3,IF(COUNTA(E103:E107)=5,2,1)))</f>
        <v>1</v>
      </c>
      <c r="L103" s="211">
        <f>AVERAGE(K103:K118)</f>
        <v>1</v>
      </c>
      <c r="M103" s="216"/>
      <c r="N103" s="212"/>
      <c r="O103" s="214"/>
      <c r="P103" s="3"/>
      <c r="Q103" s="3"/>
      <c r="R103" s="3"/>
      <c r="S103" s="3"/>
      <c r="T103" s="3"/>
      <c r="U103" s="3"/>
      <c r="V103" s="3"/>
      <c r="W103" s="3"/>
      <c r="X103" s="3"/>
      <c r="Y103" s="3"/>
      <c r="Z103" s="3"/>
    </row>
    <row r="104" spans="1:26" ht="36" hidden="1" customHeight="1">
      <c r="A104" s="261"/>
      <c r="B104" s="261"/>
      <c r="C104" s="58"/>
      <c r="D104" s="158"/>
      <c r="E104" s="28"/>
      <c r="F104" s="158"/>
      <c r="G104" s="162"/>
      <c r="H104" s="158"/>
      <c r="I104" s="162"/>
      <c r="J104" s="216"/>
      <c r="K104" s="158"/>
      <c r="L104" s="158"/>
      <c r="M104" s="216"/>
      <c r="N104" s="158"/>
      <c r="O104" s="209"/>
      <c r="P104" s="3"/>
      <c r="Q104" s="3"/>
      <c r="R104" s="3"/>
      <c r="S104" s="3"/>
      <c r="T104" s="3"/>
      <c r="U104" s="3"/>
      <c r="V104" s="3"/>
      <c r="W104" s="3"/>
      <c r="X104" s="3"/>
      <c r="Y104" s="3"/>
      <c r="Z104" s="3"/>
    </row>
    <row r="105" spans="1:26" ht="36" hidden="1" customHeight="1">
      <c r="A105" s="261"/>
      <c r="B105" s="261"/>
      <c r="C105" s="58"/>
      <c r="D105" s="158"/>
      <c r="E105" s="28"/>
      <c r="F105" s="158"/>
      <c r="G105" s="163"/>
      <c r="H105" s="158"/>
      <c r="I105" s="162"/>
      <c r="J105" s="216"/>
      <c r="K105" s="158"/>
      <c r="L105" s="158"/>
      <c r="M105" s="216"/>
      <c r="N105" s="158"/>
      <c r="O105" s="209"/>
      <c r="P105" s="3"/>
      <c r="Q105" s="3"/>
      <c r="R105" s="3"/>
      <c r="S105" s="3"/>
      <c r="T105" s="3"/>
      <c r="U105" s="3"/>
      <c r="V105" s="3"/>
      <c r="W105" s="3"/>
      <c r="X105" s="3"/>
      <c r="Y105" s="3"/>
      <c r="Z105" s="3"/>
    </row>
    <row r="106" spans="1:26" ht="36" hidden="1" customHeight="1">
      <c r="A106" s="261"/>
      <c r="B106" s="261"/>
      <c r="C106" s="58"/>
      <c r="D106" s="158"/>
      <c r="E106" s="28"/>
      <c r="F106" s="158"/>
      <c r="G106" s="161"/>
      <c r="H106" s="158"/>
      <c r="I106" s="162"/>
      <c r="J106" s="216"/>
      <c r="K106" s="158"/>
      <c r="L106" s="158"/>
      <c r="M106" s="216"/>
      <c r="N106" s="158"/>
      <c r="O106" s="209"/>
      <c r="P106" s="3"/>
      <c r="Q106" s="3"/>
      <c r="R106" s="3"/>
      <c r="S106" s="3"/>
      <c r="T106" s="3"/>
      <c r="U106" s="3"/>
      <c r="V106" s="3"/>
      <c r="W106" s="3"/>
      <c r="X106" s="3"/>
      <c r="Y106" s="3"/>
      <c r="Z106" s="3"/>
    </row>
    <row r="107" spans="1:26" ht="36" hidden="1" customHeight="1" thickBot="1">
      <c r="A107" s="261"/>
      <c r="B107" s="261"/>
      <c r="C107" s="59"/>
      <c r="D107" s="158"/>
      <c r="E107" s="60"/>
      <c r="F107" s="158"/>
      <c r="G107" s="172"/>
      <c r="H107" s="158"/>
      <c r="I107" s="172"/>
      <c r="J107" s="216"/>
      <c r="K107" s="159"/>
      <c r="L107" s="158"/>
      <c r="M107" s="216"/>
      <c r="N107" s="159"/>
      <c r="O107" s="210"/>
      <c r="P107" s="3"/>
      <c r="Q107" s="3"/>
      <c r="R107" s="3"/>
      <c r="S107" s="3"/>
      <c r="T107" s="3"/>
      <c r="U107" s="3"/>
      <c r="V107" s="3"/>
      <c r="W107" s="3"/>
      <c r="X107" s="3"/>
      <c r="Y107" s="3"/>
      <c r="Z107" s="3"/>
    </row>
    <row r="108" spans="1:26" ht="66" hidden="1" customHeight="1">
      <c r="A108" s="261"/>
      <c r="B108" s="245" t="s">
        <v>284</v>
      </c>
      <c r="C108" s="168"/>
      <c r="D108" s="168" t="s">
        <v>285</v>
      </c>
      <c r="E108" s="171"/>
      <c r="F108" s="168" t="s">
        <v>286</v>
      </c>
      <c r="G108" s="61"/>
      <c r="H108" s="168" t="s">
        <v>287</v>
      </c>
      <c r="I108" s="61"/>
      <c r="J108" s="229" t="s">
        <v>288</v>
      </c>
      <c r="K108" s="195">
        <f>IF(COUNTA(I108:I113)=4,4,IF(COUNTA(G108:G113)=6,3,IF(COUNTA(E108:E113)=1,2,1)))</f>
        <v>1</v>
      </c>
      <c r="L108" s="158"/>
      <c r="M108" s="216"/>
      <c r="N108" s="212"/>
      <c r="O108" s="214"/>
      <c r="P108" s="3"/>
      <c r="Q108" s="3"/>
      <c r="R108" s="3"/>
      <c r="S108" s="3"/>
      <c r="T108" s="3"/>
      <c r="U108" s="3"/>
      <c r="V108" s="3"/>
      <c r="W108" s="3"/>
      <c r="X108" s="3"/>
      <c r="Y108" s="3"/>
      <c r="Z108" s="3"/>
    </row>
    <row r="109" spans="1:26" ht="24.75" hidden="1" customHeight="1">
      <c r="A109" s="261"/>
      <c r="B109" s="236"/>
      <c r="C109" s="169"/>
      <c r="D109" s="158"/>
      <c r="E109" s="162"/>
      <c r="F109" s="158"/>
      <c r="G109" s="62"/>
      <c r="H109" s="158"/>
      <c r="I109" s="62"/>
      <c r="J109" s="216"/>
      <c r="K109" s="158"/>
      <c r="L109" s="158"/>
      <c r="M109" s="216"/>
      <c r="N109" s="158"/>
      <c r="O109" s="209"/>
      <c r="P109" s="3"/>
      <c r="Q109" s="3"/>
      <c r="R109" s="3"/>
      <c r="S109" s="3"/>
      <c r="T109" s="3"/>
      <c r="U109" s="3"/>
      <c r="V109" s="3"/>
      <c r="W109" s="3"/>
      <c r="X109" s="3"/>
      <c r="Y109" s="3"/>
      <c r="Z109" s="3"/>
    </row>
    <row r="110" spans="1:26" ht="25.5" hidden="1" customHeight="1">
      <c r="A110" s="261"/>
      <c r="B110" s="236"/>
      <c r="C110" s="169"/>
      <c r="D110" s="158"/>
      <c r="E110" s="162"/>
      <c r="F110" s="158"/>
      <c r="G110" s="62"/>
      <c r="H110" s="158"/>
      <c r="I110" s="161"/>
      <c r="J110" s="216"/>
      <c r="K110" s="158"/>
      <c r="L110" s="158"/>
      <c r="M110" s="216"/>
      <c r="N110" s="158"/>
      <c r="O110" s="209"/>
      <c r="P110" s="3"/>
      <c r="Q110" s="3"/>
      <c r="R110" s="3"/>
      <c r="S110" s="3"/>
      <c r="T110" s="3"/>
      <c r="U110" s="3"/>
      <c r="V110" s="3"/>
      <c r="W110" s="3"/>
      <c r="X110" s="3"/>
      <c r="Y110" s="3"/>
      <c r="Z110" s="3"/>
    </row>
    <row r="111" spans="1:26" ht="21" hidden="1" customHeight="1">
      <c r="A111" s="261"/>
      <c r="B111" s="236"/>
      <c r="C111" s="169"/>
      <c r="D111" s="158"/>
      <c r="E111" s="162"/>
      <c r="F111" s="158"/>
      <c r="G111" s="62"/>
      <c r="H111" s="158"/>
      <c r="I111" s="163"/>
      <c r="J111" s="216"/>
      <c r="K111" s="158"/>
      <c r="L111" s="158"/>
      <c r="M111" s="216"/>
      <c r="N111" s="158"/>
      <c r="O111" s="209"/>
      <c r="P111" s="3"/>
      <c r="Q111" s="3"/>
      <c r="R111" s="3"/>
      <c r="S111" s="3"/>
      <c r="T111" s="3"/>
      <c r="U111" s="3"/>
      <c r="V111" s="3"/>
      <c r="W111" s="3"/>
      <c r="X111" s="3"/>
      <c r="Y111" s="3"/>
      <c r="Z111" s="3"/>
    </row>
    <row r="112" spans="1:26" ht="21" hidden="1" customHeight="1">
      <c r="A112" s="261"/>
      <c r="B112" s="236"/>
      <c r="C112" s="169"/>
      <c r="D112" s="158"/>
      <c r="E112" s="162"/>
      <c r="F112" s="158"/>
      <c r="G112" s="62"/>
      <c r="H112" s="158"/>
      <c r="I112" s="161"/>
      <c r="J112" s="216"/>
      <c r="K112" s="158"/>
      <c r="L112" s="158"/>
      <c r="M112" s="216"/>
      <c r="N112" s="158"/>
      <c r="O112" s="209"/>
      <c r="P112" s="3"/>
      <c r="Q112" s="3"/>
      <c r="R112" s="3"/>
      <c r="S112" s="3"/>
      <c r="T112" s="3"/>
      <c r="U112" s="3"/>
      <c r="V112" s="3"/>
      <c r="W112" s="3"/>
      <c r="X112" s="3"/>
      <c r="Y112" s="3"/>
      <c r="Z112" s="3"/>
    </row>
    <row r="113" spans="1:26" ht="21" hidden="1" customHeight="1" thickBot="1">
      <c r="A113" s="261"/>
      <c r="B113" s="246"/>
      <c r="C113" s="170"/>
      <c r="D113" s="160"/>
      <c r="E113" s="172"/>
      <c r="F113" s="160"/>
      <c r="G113" s="118"/>
      <c r="H113" s="160"/>
      <c r="I113" s="172"/>
      <c r="J113" s="217"/>
      <c r="K113" s="159"/>
      <c r="L113" s="158"/>
      <c r="M113" s="216"/>
      <c r="N113" s="159"/>
      <c r="O113" s="210"/>
      <c r="P113" s="3"/>
      <c r="Q113" s="3"/>
      <c r="R113" s="3"/>
      <c r="S113" s="3"/>
      <c r="T113" s="3"/>
      <c r="U113" s="3"/>
      <c r="V113" s="3"/>
      <c r="W113" s="3"/>
      <c r="X113" s="3"/>
      <c r="Y113" s="3"/>
      <c r="Z113" s="3"/>
    </row>
    <row r="114" spans="1:26" ht="28.5" hidden="1" customHeight="1">
      <c r="A114" s="261"/>
      <c r="B114" s="245" t="s">
        <v>289</v>
      </c>
      <c r="C114" s="168"/>
      <c r="D114" s="168" t="s">
        <v>290</v>
      </c>
      <c r="E114" s="171"/>
      <c r="F114" s="168" t="s">
        <v>291</v>
      </c>
      <c r="G114" s="61"/>
      <c r="H114" s="168" t="s">
        <v>292</v>
      </c>
      <c r="I114" s="61"/>
      <c r="J114" s="229" t="s">
        <v>293</v>
      </c>
      <c r="K114" s="195">
        <f>IF(COUNTA(I114:I117)=4,4,IF(COUNTA(G114:G117)=4,3,IF(COUNTA(E114:E117)=2,2,1)))</f>
        <v>1</v>
      </c>
      <c r="L114" s="158"/>
      <c r="M114" s="216"/>
      <c r="N114" s="212"/>
      <c r="O114" s="214"/>
      <c r="P114" s="3"/>
      <c r="Q114" s="3"/>
      <c r="R114" s="3"/>
      <c r="S114" s="3"/>
      <c r="T114" s="3"/>
      <c r="U114" s="3"/>
      <c r="V114" s="3"/>
      <c r="W114" s="3"/>
      <c r="X114" s="3"/>
      <c r="Y114" s="3"/>
      <c r="Z114" s="3"/>
    </row>
    <row r="115" spans="1:26" ht="19.5" hidden="1" customHeight="1">
      <c r="A115" s="261"/>
      <c r="B115" s="236"/>
      <c r="C115" s="169"/>
      <c r="D115" s="158"/>
      <c r="E115" s="162"/>
      <c r="F115" s="158"/>
      <c r="G115" s="63"/>
      <c r="H115" s="158"/>
      <c r="I115" s="63"/>
      <c r="J115" s="216"/>
      <c r="K115" s="158"/>
      <c r="L115" s="158"/>
      <c r="M115" s="216"/>
      <c r="N115" s="158"/>
      <c r="O115" s="209"/>
      <c r="P115" s="3"/>
      <c r="Q115" s="3"/>
      <c r="R115" s="3"/>
      <c r="S115" s="3"/>
      <c r="T115" s="3"/>
      <c r="U115" s="3"/>
      <c r="V115" s="3"/>
      <c r="W115" s="3"/>
      <c r="X115" s="3"/>
      <c r="Y115" s="3"/>
      <c r="Z115" s="3"/>
    </row>
    <row r="116" spans="1:26" ht="19.5" hidden="1" customHeight="1">
      <c r="A116" s="261"/>
      <c r="B116" s="236"/>
      <c r="C116" s="157"/>
      <c r="D116" s="158"/>
      <c r="E116" s="163"/>
      <c r="F116" s="158"/>
      <c r="G116" s="63"/>
      <c r="H116" s="158"/>
      <c r="I116" s="63"/>
      <c r="J116" s="216"/>
      <c r="K116" s="158"/>
      <c r="L116" s="158"/>
      <c r="M116" s="216"/>
      <c r="N116" s="158"/>
      <c r="O116" s="209"/>
      <c r="P116" s="3"/>
      <c r="Q116" s="3"/>
      <c r="R116" s="3"/>
      <c r="S116" s="3"/>
      <c r="T116" s="3"/>
      <c r="U116" s="3"/>
      <c r="V116" s="3"/>
      <c r="W116" s="3"/>
      <c r="X116" s="3"/>
      <c r="Y116" s="3"/>
      <c r="Z116" s="3"/>
    </row>
    <row r="117" spans="1:26" ht="131.25" hidden="1" customHeight="1" thickBot="1">
      <c r="A117" s="261"/>
      <c r="B117" s="236"/>
      <c r="C117" s="64"/>
      <c r="D117" s="158"/>
      <c r="E117" s="60"/>
      <c r="F117" s="158"/>
      <c r="G117" s="65"/>
      <c r="H117" s="158"/>
      <c r="I117" s="65"/>
      <c r="J117" s="216"/>
      <c r="K117" s="159"/>
      <c r="L117" s="158"/>
      <c r="M117" s="216"/>
      <c r="N117" s="159"/>
      <c r="O117" s="210"/>
      <c r="P117" s="3"/>
      <c r="Q117" s="3"/>
      <c r="R117" s="3"/>
      <c r="S117" s="3"/>
      <c r="T117" s="3"/>
      <c r="U117" s="3"/>
      <c r="V117" s="3"/>
      <c r="W117" s="3"/>
      <c r="X117" s="3"/>
      <c r="Y117" s="3"/>
      <c r="Z117" s="3"/>
    </row>
    <row r="118" spans="1:26" ht="59.25" hidden="1" customHeight="1">
      <c r="A118" s="261"/>
      <c r="B118" s="245" t="s">
        <v>294</v>
      </c>
      <c r="C118" s="168"/>
      <c r="D118" s="171" t="s">
        <v>295</v>
      </c>
      <c r="E118" s="171"/>
      <c r="F118" s="171" t="s">
        <v>296</v>
      </c>
      <c r="G118" s="61"/>
      <c r="H118" s="171" t="s">
        <v>297</v>
      </c>
      <c r="I118" s="61"/>
      <c r="J118" s="226" t="s">
        <v>298</v>
      </c>
      <c r="K118" s="195">
        <f>IF(COUNTA(I118:I121)=4,4,IF(COUNTA(G118:G121)=3,3,IF(COUNTA(E118:E121)=1,2,1)))</f>
        <v>1</v>
      </c>
      <c r="L118" s="158"/>
      <c r="M118" s="216"/>
      <c r="N118" s="212"/>
      <c r="O118" s="214"/>
      <c r="P118" s="3"/>
      <c r="Q118" s="3"/>
      <c r="R118" s="3"/>
      <c r="S118" s="3"/>
      <c r="T118" s="3"/>
      <c r="U118" s="3"/>
      <c r="V118" s="3"/>
      <c r="W118" s="3"/>
      <c r="X118" s="3"/>
      <c r="Y118" s="3"/>
      <c r="Z118" s="3"/>
    </row>
    <row r="119" spans="1:26" ht="31.5" hidden="1" customHeight="1">
      <c r="A119" s="66"/>
      <c r="B119" s="236"/>
      <c r="C119" s="169"/>
      <c r="D119" s="158"/>
      <c r="E119" s="162"/>
      <c r="F119" s="158"/>
      <c r="G119" s="161"/>
      <c r="H119" s="158"/>
      <c r="I119" s="63"/>
      <c r="J119" s="216"/>
      <c r="K119" s="158"/>
      <c r="L119" s="158"/>
      <c r="M119" s="216"/>
      <c r="N119" s="158"/>
      <c r="O119" s="209"/>
      <c r="P119" s="3"/>
      <c r="Q119" s="3"/>
      <c r="R119" s="3"/>
      <c r="S119" s="3"/>
      <c r="T119" s="3"/>
      <c r="U119" s="3"/>
      <c r="V119" s="3"/>
      <c r="W119" s="3"/>
      <c r="X119" s="3"/>
      <c r="Y119" s="3"/>
      <c r="Z119" s="3"/>
    </row>
    <row r="120" spans="1:26" ht="37.5" hidden="1" customHeight="1">
      <c r="A120" s="66"/>
      <c r="B120" s="236"/>
      <c r="C120" s="169"/>
      <c r="D120" s="158"/>
      <c r="E120" s="162"/>
      <c r="F120" s="158"/>
      <c r="G120" s="163"/>
      <c r="H120" s="158"/>
      <c r="I120" s="63"/>
      <c r="J120" s="216"/>
      <c r="K120" s="158"/>
      <c r="L120" s="158"/>
      <c r="M120" s="216"/>
      <c r="N120" s="158"/>
      <c r="O120" s="209"/>
      <c r="P120" s="3"/>
      <c r="Q120" s="3"/>
      <c r="R120" s="3"/>
      <c r="S120" s="3"/>
      <c r="T120" s="3"/>
      <c r="U120" s="3"/>
      <c r="V120" s="3"/>
      <c r="W120" s="3"/>
      <c r="X120" s="3"/>
      <c r="Y120" s="3"/>
      <c r="Z120" s="3"/>
    </row>
    <row r="121" spans="1:26" ht="68.25" hidden="1" customHeight="1" thickBot="1">
      <c r="A121" s="66"/>
      <c r="B121" s="246"/>
      <c r="C121" s="170"/>
      <c r="D121" s="160"/>
      <c r="E121" s="172"/>
      <c r="F121" s="160"/>
      <c r="G121" s="67"/>
      <c r="H121" s="160"/>
      <c r="I121" s="67"/>
      <c r="J121" s="217"/>
      <c r="K121" s="159"/>
      <c r="L121" s="159"/>
      <c r="M121" s="216"/>
      <c r="N121" s="159"/>
      <c r="O121" s="210"/>
      <c r="P121" s="3"/>
      <c r="Q121" s="3"/>
      <c r="R121" s="3"/>
      <c r="S121" s="3"/>
      <c r="T121" s="3"/>
      <c r="U121" s="3"/>
      <c r="V121" s="3"/>
      <c r="W121" s="3"/>
      <c r="X121" s="3"/>
      <c r="Y121" s="3"/>
      <c r="Z121" s="3"/>
    </row>
    <row r="122" spans="1:26" ht="50.25" hidden="1" customHeight="1">
      <c r="A122" s="277" t="s">
        <v>299</v>
      </c>
      <c r="B122" s="247" t="s">
        <v>300</v>
      </c>
      <c r="C122" s="173"/>
      <c r="D122" s="175" t="s">
        <v>301</v>
      </c>
      <c r="E122" s="173"/>
      <c r="F122" s="175" t="s">
        <v>302</v>
      </c>
      <c r="G122" s="173"/>
      <c r="H122" s="175" t="s">
        <v>303</v>
      </c>
      <c r="I122" s="52"/>
      <c r="J122" s="227" t="s">
        <v>304</v>
      </c>
      <c r="K122" s="195">
        <f>IF(COUNTA(I122:I125)=4,4,IF(COUNTA(G122:G125)=2,3,IF(COUNTA(E122:E125)=1,2,1)))</f>
        <v>1</v>
      </c>
      <c r="L122" s="211">
        <f>AVERAGE(K122:K131)</f>
        <v>1</v>
      </c>
      <c r="M122" s="216"/>
      <c r="N122" s="212"/>
      <c r="O122" s="214"/>
      <c r="P122" s="3"/>
      <c r="Q122" s="3"/>
      <c r="R122" s="3"/>
      <c r="S122" s="3"/>
      <c r="T122" s="3"/>
      <c r="U122" s="3"/>
      <c r="V122" s="3"/>
      <c r="W122" s="3"/>
      <c r="X122" s="3"/>
      <c r="Y122" s="3"/>
      <c r="Z122" s="3"/>
    </row>
    <row r="123" spans="1:26" ht="36.75" hidden="1" customHeight="1">
      <c r="A123" s="261"/>
      <c r="B123" s="236"/>
      <c r="C123" s="165"/>
      <c r="D123" s="158"/>
      <c r="E123" s="165"/>
      <c r="F123" s="158"/>
      <c r="G123" s="166"/>
      <c r="H123" s="158"/>
      <c r="I123" s="25"/>
      <c r="J123" s="216"/>
      <c r="K123" s="158"/>
      <c r="L123" s="158"/>
      <c r="M123" s="216"/>
      <c r="N123" s="158"/>
      <c r="O123" s="209"/>
      <c r="P123" s="3"/>
      <c r="Q123" s="3"/>
      <c r="R123" s="3"/>
      <c r="S123" s="3"/>
      <c r="T123" s="3"/>
      <c r="U123" s="3"/>
      <c r="V123" s="3"/>
      <c r="W123" s="3"/>
      <c r="X123" s="3"/>
      <c r="Y123" s="3"/>
      <c r="Z123" s="3"/>
    </row>
    <row r="124" spans="1:26" ht="36" hidden="1" customHeight="1">
      <c r="A124" s="261"/>
      <c r="B124" s="236"/>
      <c r="C124" s="165"/>
      <c r="D124" s="158"/>
      <c r="E124" s="165"/>
      <c r="F124" s="158"/>
      <c r="G124" s="164"/>
      <c r="H124" s="158"/>
      <c r="I124" s="25"/>
      <c r="J124" s="216"/>
      <c r="K124" s="158"/>
      <c r="L124" s="158"/>
      <c r="M124" s="216"/>
      <c r="N124" s="158"/>
      <c r="O124" s="209"/>
      <c r="P124" s="3"/>
      <c r="Q124" s="3"/>
      <c r="R124" s="3"/>
      <c r="S124" s="3"/>
      <c r="T124" s="3"/>
      <c r="U124" s="3"/>
      <c r="V124" s="3"/>
      <c r="W124" s="3"/>
      <c r="X124" s="3"/>
      <c r="Y124" s="3"/>
      <c r="Z124" s="3"/>
    </row>
    <row r="125" spans="1:26" ht="102" hidden="1" customHeight="1" thickBot="1">
      <c r="A125" s="261"/>
      <c r="B125" s="246"/>
      <c r="C125" s="166"/>
      <c r="D125" s="160"/>
      <c r="E125" s="174"/>
      <c r="F125" s="160"/>
      <c r="G125" s="174"/>
      <c r="H125" s="160"/>
      <c r="I125" s="119"/>
      <c r="J125" s="217"/>
      <c r="K125" s="159"/>
      <c r="L125" s="158"/>
      <c r="M125" s="216"/>
      <c r="N125" s="159"/>
      <c r="O125" s="210"/>
      <c r="P125" s="3"/>
      <c r="Q125" s="3"/>
      <c r="R125" s="3"/>
      <c r="S125" s="3"/>
      <c r="T125" s="3"/>
      <c r="U125" s="3"/>
      <c r="V125" s="3"/>
      <c r="W125" s="3"/>
      <c r="X125" s="3"/>
      <c r="Y125" s="3"/>
      <c r="Z125" s="3"/>
    </row>
    <row r="126" spans="1:26" ht="66.75" hidden="1" customHeight="1">
      <c r="A126" s="261"/>
      <c r="B126" s="175" t="s">
        <v>305</v>
      </c>
      <c r="C126" s="164"/>
      <c r="D126" s="175" t="s">
        <v>306</v>
      </c>
      <c r="E126" s="173"/>
      <c r="F126" s="175" t="s">
        <v>307</v>
      </c>
      <c r="G126" s="25"/>
      <c r="H126" s="175" t="s">
        <v>308</v>
      </c>
      <c r="I126" s="25"/>
      <c r="J126" s="227" t="s">
        <v>309</v>
      </c>
      <c r="K126" s="195">
        <f>IF(COUNTA(I126:I131)=3,4,IF(COUNTA(G126:G131)=6,3,IF(COUNTA(E126:E131)=1,2,1)))</f>
        <v>1</v>
      </c>
      <c r="L126" s="158"/>
      <c r="M126" s="216"/>
      <c r="N126" s="212"/>
      <c r="O126" s="214"/>
      <c r="P126" s="3"/>
      <c r="Q126" s="3"/>
      <c r="R126" s="3"/>
      <c r="S126" s="3"/>
      <c r="T126" s="3"/>
      <c r="U126" s="3"/>
      <c r="V126" s="3"/>
      <c r="W126" s="3"/>
      <c r="X126" s="3"/>
      <c r="Y126" s="3"/>
      <c r="Z126" s="3"/>
    </row>
    <row r="127" spans="1:26" ht="46.5" hidden="1" customHeight="1">
      <c r="A127" s="261"/>
      <c r="B127" s="158"/>
      <c r="C127" s="165"/>
      <c r="D127" s="158"/>
      <c r="E127" s="165"/>
      <c r="F127" s="158"/>
      <c r="G127" s="25"/>
      <c r="H127" s="158"/>
      <c r="I127" s="164"/>
      <c r="J127" s="216"/>
      <c r="K127" s="158"/>
      <c r="L127" s="158"/>
      <c r="M127" s="216"/>
      <c r="N127" s="158"/>
      <c r="O127" s="209"/>
      <c r="P127" s="3"/>
      <c r="Q127" s="3"/>
      <c r="R127" s="3"/>
      <c r="S127" s="3"/>
      <c r="T127" s="3"/>
      <c r="U127" s="3"/>
      <c r="V127" s="3"/>
      <c r="W127" s="3"/>
      <c r="X127" s="3"/>
      <c r="Y127" s="3"/>
      <c r="Z127" s="3"/>
    </row>
    <row r="128" spans="1:26" ht="27" hidden="1" customHeight="1">
      <c r="A128" s="261"/>
      <c r="B128" s="158"/>
      <c r="C128" s="165"/>
      <c r="D128" s="158"/>
      <c r="E128" s="165"/>
      <c r="F128" s="158"/>
      <c r="G128" s="25"/>
      <c r="H128" s="158"/>
      <c r="I128" s="166"/>
      <c r="J128" s="216"/>
      <c r="K128" s="158"/>
      <c r="L128" s="158"/>
      <c r="M128" s="216"/>
      <c r="N128" s="158"/>
      <c r="O128" s="209"/>
      <c r="P128" s="3"/>
      <c r="Q128" s="3"/>
      <c r="R128" s="3"/>
      <c r="S128" s="3"/>
      <c r="T128" s="3"/>
      <c r="U128" s="3"/>
      <c r="V128" s="3"/>
      <c r="W128" s="3"/>
      <c r="X128" s="3"/>
      <c r="Y128" s="3"/>
      <c r="Z128" s="3"/>
    </row>
    <row r="129" spans="1:26" ht="18.75" hidden="1" customHeight="1">
      <c r="A129" s="261"/>
      <c r="B129" s="158"/>
      <c r="C129" s="165"/>
      <c r="D129" s="158"/>
      <c r="E129" s="165"/>
      <c r="F129" s="158"/>
      <c r="G129" s="25"/>
      <c r="H129" s="158"/>
      <c r="I129" s="164"/>
      <c r="J129" s="216"/>
      <c r="K129" s="158"/>
      <c r="L129" s="158"/>
      <c r="M129" s="216"/>
      <c r="N129" s="158"/>
      <c r="O129" s="209"/>
      <c r="P129" s="3"/>
      <c r="Q129" s="3"/>
      <c r="R129" s="3"/>
      <c r="S129" s="3"/>
      <c r="T129" s="3"/>
      <c r="U129" s="3"/>
      <c r="V129" s="3"/>
      <c r="W129" s="3"/>
      <c r="X129" s="3"/>
      <c r="Y129" s="3"/>
      <c r="Z129" s="3"/>
    </row>
    <row r="130" spans="1:26" ht="18.75" hidden="1" customHeight="1">
      <c r="A130" s="261"/>
      <c r="B130" s="158"/>
      <c r="C130" s="165"/>
      <c r="D130" s="158"/>
      <c r="E130" s="165"/>
      <c r="F130" s="158"/>
      <c r="G130" s="25"/>
      <c r="H130" s="158"/>
      <c r="I130" s="165"/>
      <c r="J130" s="216"/>
      <c r="K130" s="158"/>
      <c r="L130" s="158"/>
      <c r="M130" s="216"/>
      <c r="N130" s="158"/>
      <c r="O130" s="209"/>
      <c r="P130" s="3"/>
      <c r="Q130" s="3"/>
      <c r="R130" s="3"/>
      <c r="S130" s="3"/>
      <c r="T130" s="3"/>
      <c r="U130" s="3"/>
      <c r="V130" s="3"/>
      <c r="W130" s="3"/>
      <c r="X130" s="3"/>
      <c r="Y130" s="3"/>
      <c r="Z130" s="3"/>
    </row>
    <row r="131" spans="1:26" ht="18.75" hidden="1" customHeight="1">
      <c r="A131" s="278"/>
      <c r="B131" s="159"/>
      <c r="C131" s="166"/>
      <c r="D131" s="159"/>
      <c r="E131" s="166"/>
      <c r="F131" s="159"/>
      <c r="G131" s="25"/>
      <c r="H131" s="159"/>
      <c r="I131" s="166"/>
      <c r="J131" s="200"/>
      <c r="K131" s="159"/>
      <c r="L131" s="159"/>
      <c r="M131" s="216"/>
      <c r="N131" s="159"/>
      <c r="O131" s="210"/>
      <c r="P131" s="3"/>
      <c r="Q131" s="3"/>
      <c r="R131" s="3"/>
      <c r="S131" s="3"/>
      <c r="T131" s="3"/>
      <c r="U131" s="3"/>
      <c r="V131" s="3"/>
      <c r="W131" s="3"/>
      <c r="X131" s="3"/>
      <c r="Y131" s="3"/>
      <c r="Z131" s="3"/>
    </row>
    <row r="132" spans="1:26" ht="56.25" hidden="1" customHeight="1">
      <c r="A132" s="280" t="s">
        <v>310</v>
      </c>
      <c r="B132" s="156" t="s">
        <v>311</v>
      </c>
      <c r="C132" s="161"/>
      <c r="D132" s="167" t="s">
        <v>312</v>
      </c>
      <c r="E132" s="161"/>
      <c r="F132" s="156" t="s">
        <v>313</v>
      </c>
      <c r="G132" s="68"/>
      <c r="H132" s="156" t="s">
        <v>314</v>
      </c>
      <c r="I132" s="68"/>
      <c r="J132" s="228" t="s">
        <v>315</v>
      </c>
      <c r="K132" s="195">
        <f>IF(COUNTA(I132:I137)=4,4,IF(COUNTA(G132:G137)=6,3,IF(COUNTA(E132:E137)=1,2,1)))</f>
        <v>1</v>
      </c>
      <c r="L132" s="211">
        <f>AVERAGE(K132:K163)</f>
        <v>1</v>
      </c>
      <c r="M132" s="216"/>
      <c r="N132" s="212"/>
      <c r="O132" s="214"/>
      <c r="P132" s="3"/>
      <c r="Q132" s="3"/>
      <c r="R132" s="3"/>
      <c r="S132" s="3"/>
      <c r="T132" s="3"/>
      <c r="U132" s="3"/>
      <c r="V132" s="3"/>
      <c r="W132" s="3"/>
      <c r="X132" s="3"/>
      <c r="Y132" s="3"/>
      <c r="Z132" s="3"/>
    </row>
    <row r="133" spans="1:26" ht="43.5" hidden="1" customHeight="1">
      <c r="A133" s="236"/>
      <c r="B133" s="158"/>
      <c r="C133" s="162"/>
      <c r="D133" s="158"/>
      <c r="E133" s="162"/>
      <c r="F133" s="158"/>
      <c r="G133" s="68"/>
      <c r="H133" s="158"/>
      <c r="I133" s="161"/>
      <c r="J133" s="216"/>
      <c r="K133" s="158"/>
      <c r="L133" s="158"/>
      <c r="M133" s="216"/>
      <c r="N133" s="158"/>
      <c r="O133" s="209"/>
      <c r="P133" s="3"/>
      <c r="Q133" s="3"/>
      <c r="R133" s="3"/>
      <c r="S133" s="3"/>
      <c r="T133" s="3"/>
      <c r="U133" s="3"/>
      <c r="V133" s="3"/>
      <c r="W133" s="3"/>
      <c r="X133" s="3"/>
      <c r="Y133" s="3"/>
      <c r="Z133" s="3"/>
    </row>
    <row r="134" spans="1:26" ht="30" hidden="1" customHeight="1">
      <c r="A134" s="236"/>
      <c r="B134" s="158"/>
      <c r="C134" s="162"/>
      <c r="D134" s="158"/>
      <c r="E134" s="162"/>
      <c r="F134" s="158"/>
      <c r="G134" s="68"/>
      <c r="H134" s="158"/>
      <c r="I134" s="163"/>
      <c r="J134" s="216"/>
      <c r="K134" s="158"/>
      <c r="L134" s="158"/>
      <c r="M134" s="216"/>
      <c r="N134" s="158"/>
      <c r="O134" s="209"/>
      <c r="P134" s="3"/>
      <c r="Q134" s="3"/>
      <c r="R134" s="3"/>
      <c r="S134" s="3"/>
      <c r="T134" s="3"/>
      <c r="U134" s="3"/>
      <c r="V134" s="3"/>
      <c r="W134" s="3"/>
      <c r="X134" s="3"/>
      <c r="Y134" s="3"/>
      <c r="Z134" s="3"/>
    </row>
    <row r="135" spans="1:26" ht="16.5" hidden="1" customHeight="1">
      <c r="A135" s="236"/>
      <c r="B135" s="158"/>
      <c r="C135" s="162"/>
      <c r="D135" s="158"/>
      <c r="E135" s="162"/>
      <c r="F135" s="158"/>
      <c r="G135" s="68"/>
      <c r="H135" s="158"/>
      <c r="I135" s="161"/>
      <c r="J135" s="216"/>
      <c r="K135" s="158"/>
      <c r="L135" s="158"/>
      <c r="M135" s="216"/>
      <c r="N135" s="158"/>
      <c r="O135" s="209"/>
      <c r="P135" s="3"/>
      <c r="Q135" s="3"/>
      <c r="R135" s="3"/>
      <c r="S135" s="3"/>
      <c r="T135" s="3"/>
      <c r="U135" s="3"/>
      <c r="V135" s="3"/>
      <c r="W135" s="3"/>
      <c r="X135" s="3"/>
      <c r="Y135" s="3"/>
      <c r="Z135" s="3"/>
    </row>
    <row r="136" spans="1:26" ht="24" hidden="1" customHeight="1">
      <c r="A136" s="236"/>
      <c r="B136" s="158"/>
      <c r="C136" s="162"/>
      <c r="D136" s="158"/>
      <c r="E136" s="162"/>
      <c r="F136" s="158"/>
      <c r="G136" s="68"/>
      <c r="H136" s="158"/>
      <c r="I136" s="163"/>
      <c r="J136" s="216"/>
      <c r="K136" s="158"/>
      <c r="L136" s="158"/>
      <c r="M136" s="216"/>
      <c r="N136" s="158"/>
      <c r="O136" s="209"/>
      <c r="P136" s="3"/>
      <c r="Q136" s="3"/>
      <c r="R136" s="3"/>
      <c r="S136" s="3"/>
      <c r="T136" s="3"/>
      <c r="U136" s="3"/>
      <c r="V136" s="3"/>
      <c r="W136" s="3"/>
      <c r="X136" s="3"/>
      <c r="Y136" s="3"/>
      <c r="Z136" s="3"/>
    </row>
    <row r="137" spans="1:26" ht="78" hidden="1" customHeight="1">
      <c r="A137" s="236"/>
      <c r="B137" s="159"/>
      <c r="C137" s="163"/>
      <c r="D137" s="159"/>
      <c r="E137" s="163"/>
      <c r="F137" s="159"/>
      <c r="G137" s="68"/>
      <c r="H137" s="159"/>
      <c r="I137" s="68"/>
      <c r="J137" s="200"/>
      <c r="K137" s="159"/>
      <c r="L137" s="158"/>
      <c r="M137" s="216"/>
      <c r="N137" s="159"/>
      <c r="O137" s="210"/>
      <c r="P137" s="3"/>
      <c r="Q137" s="3"/>
      <c r="R137" s="3"/>
      <c r="S137" s="3"/>
      <c r="T137" s="3"/>
      <c r="U137" s="3"/>
      <c r="V137" s="3"/>
      <c r="W137" s="3"/>
      <c r="X137" s="3"/>
      <c r="Y137" s="3"/>
      <c r="Z137" s="3"/>
    </row>
    <row r="138" spans="1:26" ht="18.75" hidden="1" customHeight="1">
      <c r="A138" s="236"/>
      <c r="B138" s="156" t="s">
        <v>316</v>
      </c>
      <c r="C138" s="161"/>
      <c r="D138" s="156" t="s">
        <v>317</v>
      </c>
      <c r="E138" s="161"/>
      <c r="F138" s="156" t="s">
        <v>318</v>
      </c>
      <c r="G138" s="68"/>
      <c r="H138" s="156" t="s">
        <v>319</v>
      </c>
      <c r="I138" s="161"/>
      <c r="J138" s="228" t="s">
        <v>320</v>
      </c>
      <c r="K138" s="195">
        <f>IF(COUNTA(I138:I143)=4,4,IF(COUNTA(G138:G143)=6,3,IF(COUNTA(E138:E143)=2,2,1)))</f>
        <v>1</v>
      </c>
      <c r="L138" s="158"/>
      <c r="M138" s="216"/>
      <c r="N138" s="212"/>
      <c r="O138" s="214"/>
      <c r="P138" s="3"/>
      <c r="Q138" s="3"/>
      <c r="R138" s="3"/>
      <c r="S138" s="3"/>
      <c r="T138" s="3"/>
      <c r="U138" s="3"/>
      <c r="V138" s="3"/>
      <c r="W138" s="3"/>
      <c r="X138" s="3"/>
      <c r="Y138" s="3"/>
      <c r="Z138" s="3"/>
    </row>
    <row r="139" spans="1:26" ht="42.75" hidden="1" customHeight="1">
      <c r="A139" s="236"/>
      <c r="B139" s="158"/>
      <c r="C139" s="162"/>
      <c r="D139" s="158"/>
      <c r="E139" s="162"/>
      <c r="F139" s="158"/>
      <c r="G139" s="68"/>
      <c r="H139" s="158"/>
      <c r="I139" s="163"/>
      <c r="J139" s="216"/>
      <c r="K139" s="158"/>
      <c r="L139" s="158"/>
      <c r="M139" s="216"/>
      <c r="N139" s="158"/>
      <c r="O139" s="209"/>
      <c r="P139" s="3"/>
      <c r="Q139" s="3"/>
      <c r="R139" s="3"/>
      <c r="S139" s="3"/>
      <c r="T139" s="3"/>
      <c r="U139" s="3"/>
      <c r="V139" s="3"/>
      <c r="W139" s="3"/>
      <c r="X139" s="3"/>
      <c r="Y139" s="3"/>
      <c r="Z139" s="3"/>
    </row>
    <row r="140" spans="1:26" ht="23.25" hidden="1" customHeight="1">
      <c r="A140" s="236"/>
      <c r="B140" s="158"/>
      <c r="C140" s="162"/>
      <c r="D140" s="158"/>
      <c r="E140" s="162"/>
      <c r="F140" s="158"/>
      <c r="G140" s="68"/>
      <c r="H140" s="158"/>
      <c r="I140" s="68"/>
      <c r="J140" s="216"/>
      <c r="K140" s="158"/>
      <c r="L140" s="158"/>
      <c r="M140" s="216"/>
      <c r="N140" s="158"/>
      <c r="O140" s="209"/>
      <c r="P140" s="3"/>
      <c r="Q140" s="3"/>
      <c r="R140" s="3"/>
      <c r="S140" s="3"/>
      <c r="T140" s="3"/>
      <c r="U140" s="3"/>
      <c r="V140" s="3"/>
      <c r="W140" s="3"/>
      <c r="X140" s="3"/>
      <c r="Y140" s="3"/>
      <c r="Z140" s="3"/>
    </row>
    <row r="141" spans="1:26" ht="18.75" hidden="1" customHeight="1">
      <c r="A141" s="236"/>
      <c r="B141" s="158"/>
      <c r="C141" s="163"/>
      <c r="D141" s="158"/>
      <c r="E141" s="163"/>
      <c r="F141" s="158"/>
      <c r="G141" s="68"/>
      <c r="H141" s="158"/>
      <c r="I141" s="161"/>
      <c r="J141" s="216"/>
      <c r="K141" s="158"/>
      <c r="L141" s="158"/>
      <c r="M141" s="216"/>
      <c r="N141" s="158"/>
      <c r="O141" s="209"/>
      <c r="P141" s="3"/>
      <c r="Q141" s="3"/>
      <c r="R141" s="3"/>
      <c r="S141" s="3"/>
      <c r="T141" s="3"/>
      <c r="U141" s="3"/>
      <c r="V141" s="3"/>
      <c r="W141" s="3"/>
      <c r="X141" s="3"/>
      <c r="Y141" s="3"/>
      <c r="Z141" s="3"/>
    </row>
    <row r="142" spans="1:26" ht="18.75" hidden="1" customHeight="1">
      <c r="A142" s="236"/>
      <c r="B142" s="158"/>
      <c r="C142" s="161"/>
      <c r="D142" s="158"/>
      <c r="E142" s="161"/>
      <c r="F142" s="158"/>
      <c r="G142" s="68"/>
      <c r="H142" s="158"/>
      <c r="I142" s="163"/>
      <c r="J142" s="216"/>
      <c r="K142" s="158"/>
      <c r="L142" s="158"/>
      <c r="M142" s="216"/>
      <c r="N142" s="158"/>
      <c r="O142" s="209"/>
      <c r="P142" s="3"/>
      <c r="Q142" s="3"/>
      <c r="R142" s="3"/>
      <c r="S142" s="3"/>
      <c r="T142" s="3"/>
      <c r="U142" s="3"/>
      <c r="V142" s="3"/>
      <c r="W142" s="3"/>
      <c r="X142" s="3"/>
      <c r="Y142" s="3"/>
      <c r="Z142" s="3"/>
    </row>
    <row r="143" spans="1:26" ht="90.75" hidden="1" customHeight="1">
      <c r="A143" s="236"/>
      <c r="B143" s="159"/>
      <c r="C143" s="163"/>
      <c r="D143" s="159"/>
      <c r="E143" s="163"/>
      <c r="F143" s="159"/>
      <c r="G143" s="68"/>
      <c r="H143" s="159"/>
      <c r="I143" s="68"/>
      <c r="J143" s="200"/>
      <c r="K143" s="159"/>
      <c r="L143" s="158"/>
      <c r="M143" s="216"/>
      <c r="N143" s="159"/>
      <c r="O143" s="210"/>
      <c r="P143" s="3"/>
      <c r="Q143" s="3"/>
      <c r="R143" s="3"/>
      <c r="S143" s="3"/>
      <c r="T143" s="3"/>
      <c r="U143" s="3"/>
      <c r="V143" s="3"/>
      <c r="W143" s="3"/>
      <c r="X143" s="3"/>
      <c r="Y143" s="3"/>
      <c r="Z143" s="3"/>
    </row>
    <row r="144" spans="1:26" ht="57.75" hidden="1" customHeight="1">
      <c r="A144" s="236"/>
      <c r="B144" s="156" t="s">
        <v>321</v>
      </c>
      <c r="C144" s="68"/>
      <c r="D144" s="156" t="s">
        <v>322</v>
      </c>
      <c r="E144" s="68"/>
      <c r="F144" s="156" t="s">
        <v>323</v>
      </c>
      <c r="G144" s="68"/>
      <c r="H144" s="156" t="s">
        <v>324</v>
      </c>
      <c r="I144" s="68"/>
      <c r="J144" s="228" t="s">
        <v>325</v>
      </c>
      <c r="K144" s="195">
        <f>IF(COUNTA(I144:I150)=4,4,IF(COUNTA(G144:G150)=6,3,IF(COUNTA(E144:E150)=7,2,1)))</f>
        <v>1</v>
      </c>
      <c r="L144" s="158"/>
      <c r="M144" s="216"/>
      <c r="N144" s="212"/>
      <c r="O144" s="214"/>
      <c r="P144" s="3"/>
      <c r="Q144" s="3"/>
      <c r="R144" s="3"/>
      <c r="S144" s="3"/>
      <c r="T144" s="3"/>
      <c r="U144" s="3"/>
      <c r="V144" s="3"/>
      <c r="W144" s="3"/>
      <c r="X144" s="3"/>
      <c r="Y144" s="3"/>
      <c r="Z144" s="3"/>
    </row>
    <row r="145" spans="1:26" ht="48.75" hidden="1" customHeight="1">
      <c r="A145" s="236"/>
      <c r="B145" s="158"/>
      <c r="C145" s="68"/>
      <c r="D145" s="158"/>
      <c r="E145" s="68"/>
      <c r="F145" s="158"/>
      <c r="G145" s="68"/>
      <c r="H145" s="158"/>
      <c r="I145" s="161"/>
      <c r="J145" s="216"/>
      <c r="K145" s="158"/>
      <c r="L145" s="158"/>
      <c r="M145" s="216"/>
      <c r="N145" s="158"/>
      <c r="O145" s="209"/>
      <c r="P145" s="3"/>
      <c r="Q145" s="3"/>
      <c r="R145" s="3"/>
      <c r="S145" s="3"/>
      <c r="T145" s="3"/>
      <c r="U145" s="3"/>
      <c r="V145" s="3"/>
      <c r="W145" s="3"/>
      <c r="X145" s="3"/>
      <c r="Y145" s="3"/>
      <c r="Z145" s="3"/>
    </row>
    <row r="146" spans="1:26" ht="48" hidden="1" customHeight="1">
      <c r="A146" s="236"/>
      <c r="B146" s="158"/>
      <c r="C146" s="68"/>
      <c r="D146" s="158"/>
      <c r="E146" s="68"/>
      <c r="F146" s="158"/>
      <c r="G146" s="68"/>
      <c r="H146" s="158"/>
      <c r="I146" s="163"/>
      <c r="J146" s="216"/>
      <c r="K146" s="158"/>
      <c r="L146" s="158"/>
      <c r="M146" s="216"/>
      <c r="N146" s="158"/>
      <c r="O146" s="209"/>
      <c r="P146" s="3"/>
      <c r="Q146" s="3"/>
      <c r="R146" s="3"/>
      <c r="S146" s="3"/>
      <c r="T146" s="3"/>
      <c r="U146" s="3"/>
      <c r="V146" s="3"/>
      <c r="W146" s="3"/>
      <c r="X146" s="3"/>
      <c r="Y146" s="3"/>
      <c r="Z146" s="3"/>
    </row>
    <row r="147" spans="1:26" ht="49.5" hidden="1" customHeight="1">
      <c r="A147" s="236"/>
      <c r="B147" s="158"/>
      <c r="C147" s="68"/>
      <c r="D147" s="158"/>
      <c r="E147" s="68"/>
      <c r="F147" s="158"/>
      <c r="G147" s="68"/>
      <c r="H147" s="158"/>
      <c r="I147" s="161"/>
      <c r="J147" s="216"/>
      <c r="K147" s="158"/>
      <c r="L147" s="158"/>
      <c r="M147" s="216"/>
      <c r="N147" s="158"/>
      <c r="O147" s="209"/>
      <c r="P147" s="3"/>
      <c r="Q147" s="3"/>
      <c r="R147" s="3"/>
      <c r="S147" s="3"/>
      <c r="T147" s="3"/>
      <c r="U147" s="3"/>
      <c r="V147" s="3"/>
      <c r="W147" s="3"/>
      <c r="X147" s="3"/>
      <c r="Y147" s="3"/>
      <c r="Z147" s="3"/>
    </row>
    <row r="148" spans="1:26" ht="37.5" hidden="1" customHeight="1">
      <c r="A148" s="236"/>
      <c r="B148" s="158"/>
      <c r="C148" s="68"/>
      <c r="D148" s="158"/>
      <c r="E148" s="68"/>
      <c r="F148" s="158"/>
      <c r="G148" s="68"/>
      <c r="H148" s="158"/>
      <c r="I148" s="163"/>
      <c r="J148" s="216"/>
      <c r="K148" s="158"/>
      <c r="L148" s="158"/>
      <c r="M148" s="216"/>
      <c r="N148" s="158"/>
      <c r="O148" s="209"/>
      <c r="P148" s="3"/>
      <c r="Q148" s="3"/>
      <c r="R148" s="3"/>
      <c r="S148" s="3"/>
      <c r="T148" s="3"/>
      <c r="U148" s="3"/>
      <c r="V148" s="3"/>
      <c r="W148" s="3"/>
      <c r="X148" s="3"/>
      <c r="Y148" s="3"/>
      <c r="Z148" s="3"/>
    </row>
    <row r="149" spans="1:26" ht="57" hidden="1" customHeight="1">
      <c r="A149" s="236"/>
      <c r="B149" s="158"/>
      <c r="C149" s="68"/>
      <c r="D149" s="158"/>
      <c r="E149" s="68"/>
      <c r="F149" s="158"/>
      <c r="G149" s="161"/>
      <c r="H149" s="158"/>
      <c r="I149" s="161"/>
      <c r="J149" s="216"/>
      <c r="K149" s="158"/>
      <c r="L149" s="158"/>
      <c r="M149" s="216"/>
      <c r="N149" s="158"/>
      <c r="O149" s="209"/>
      <c r="P149" s="3"/>
      <c r="Q149" s="3"/>
      <c r="R149" s="3"/>
      <c r="S149" s="3"/>
      <c r="T149" s="3"/>
      <c r="U149" s="3"/>
      <c r="V149" s="3"/>
      <c r="W149" s="3"/>
      <c r="X149" s="3"/>
      <c r="Y149" s="3"/>
      <c r="Z149" s="3"/>
    </row>
    <row r="150" spans="1:26" ht="45.75" hidden="1" customHeight="1">
      <c r="A150" s="236"/>
      <c r="B150" s="159"/>
      <c r="C150" s="68"/>
      <c r="D150" s="159"/>
      <c r="E150" s="68"/>
      <c r="F150" s="159"/>
      <c r="G150" s="163"/>
      <c r="H150" s="159"/>
      <c r="I150" s="163"/>
      <c r="J150" s="200"/>
      <c r="K150" s="159"/>
      <c r="L150" s="158"/>
      <c r="M150" s="216"/>
      <c r="N150" s="159"/>
      <c r="O150" s="210"/>
      <c r="P150" s="3"/>
      <c r="Q150" s="3"/>
      <c r="R150" s="3"/>
      <c r="S150" s="3"/>
      <c r="T150" s="3"/>
      <c r="U150" s="3"/>
      <c r="V150" s="3"/>
      <c r="W150" s="3"/>
      <c r="X150" s="3"/>
      <c r="Y150" s="3"/>
      <c r="Z150" s="3"/>
    </row>
    <row r="151" spans="1:26" ht="47.25" hidden="1" customHeight="1">
      <c r="A151" s="236"/>
      <c r="B151" s="156" t="s">
        <v>326</v>
      </c>
      <c r="C151" s="161"/>
      <c r="D151" s="156" t="s">
        <v>327</v>
      </c>
      <c r="E151" s="161"/>
      <c r="F151" s="156" t="s">
        <v>328</v>
      </c>
      <c r="G151" s="68"/>
      <c r="H151" s="156" t="s">
        <v>329</v>
      </c>
      <c r="I151" s="60"/>
      <c r="J151" s="228" t="s">
        <v>330</v>
      </c>
      <c r="K151" s="195">
        <f>IF(COUNTA(I151:I156)=4,4,IF(COUNTA(G151:G156)=6,3,IF(COUNTA(E151:E156)=1,2,1)))</f>
        <v>1</v>
      </c>
      <c r="L151" s="158"/>
      <c r="M151" s="216"/>
      <c r="N151" s="212"/>
      <c r="O151" s="214"/>
      <c r="P151" s="3"/>
      <c r="Q151" s="3"/>
      <c r="R151" s="3"/>
      <c r="S151" s="3"/>
      <c r="T151" s="3"/>
      <c r="U151" s="3"/>
      <c r="V151" s="3"/>
      <c r="W151" s="3"/>
      <c r="X151" s="3"/>
      <c r="Y151" s="3"/>
      <c r="Z151" s="3"/>
    </row>
    <row r="152" spans="1:26" ht="16.5" hidden="1" customHeight="1">
      <c r="A152" s="236"/>
      <c r="B152" s="158"/>
      <c r="C152" s="162"/>
      <c r="D152" s="158"/>
      <c r="E152" s="162"/>
      <c r="F152" s="158"/>
      <c r="G152" s="68"/>
      <c r="H152" s="158"/>
      <c r="I152" s="161"/>
      <c r="J152" s="216"/>
      <c r="K152" s="158"/>
      <c r="L152" s="158"/>
      <c r="M152" s="216"/>
      <c r="N152" s="158"/>
      <c r="O152" s="209"/>
      <c r="P152" s="3"/>
      <c r="Q152" s="3"/>
      <c r="R152" s="3"/>
      <c r="S152" s="3"/>
      <c r="T152" s="3"/>
      <c r="U152" s="3"/>
      <c r="V152" s="3"/>
      <c r="W152" s="3"/>
      <c r="X152" s="3"/>
      <c r="Y152" s="3"/>
      <c r="Z152" s="3"/>
    </row>
    <row r="153" spans="1:26" ht="16.5" hidden="1" customHeight="1">
      <c r="A153" s="236"/>
      <c r="B153" s="158"/>
      <c r="C153" s="162"/>
      <c r="D153" s="158"/>
      <c r="E153" s="162"/>
      <c r="F153" s="158"/>
      <c r="G153" s="68"/>
      <c r="H153" s="158"/>
      <c r="I153" s="163"/>
      <c r="J153" s="216"/>
      <c r="K153" s="158"/>
      <c r="L153" s="158"/>
      <c r="M153" s="216"/>
      <c r="N153" s="158"/>
      <c r="O153" s="209"/>
      <c r="P153" s="3"/>
      <c r="Q153" s="3"/>
      <c r="R153" s="3"/>
      <c r="S153" s="3"/>
      <c r="T153" s="3"/>
      <c r="U153" s="3"/>
      <c r="V153" s="3"/>
      <c r="W153" s="3"/>
      <c r="X153" s="3"/>
      <c r="Y153" s="3"/>
      <c r="Z153" s="3"/>
    </row>
    <row r="154" spans="1:26" ht="16.5" hidden="1" customHeight="1">
      <c r="A154" s="236"/>
      <c r="B154" s="158"/>
      <c r="C154" s="162"/>
      <c r="D154" s="158"/>
      <c r="E154" s="162"/>
      <c r="F154" s="158"/>
      <c r="G154" s="68"/>
      <c r="H154" s="158"/>
      <c r="I154" s="161"/>
      <c r="J154" s="216"/>
      <c r="K154" s="158"/>
      <c r="L154" s="158"/>
      <c r="M154" s="216"/>
      <c r="N154" s="158"/>
      <c r="O154" s="209"/>
      <c r="P154" s="3"/>
      <c r="Q154" s="3"/>
      <c r="R154" s="3"/>
      <c r="S154" s="3"/>
      <c r="T154" s="3"/>
      <c r="U154" s="3"/>
      <c r="V154" s="3"/>
      <c r="W154" s="3"/>
      <c r="X154" s="3"/>
      <c r="Y154" s="3"/>
      <c r="Z154" s="3"/>
    </row>
    <row r="155" spans="1:26" ht="16.5" hidden="1" customHeight="1">
      <c r="A155" s="236"/>
      <c r="B155" s="158"/>
      <c r="C155" s="162"/>
      <c r="D155" s="158"/>
      <c r="E155" s="162"/>
      <c r="F155" s="158"/>
      <c r="G155" s="68"/>
      <c r="H155" s="158"/>
      <c r="I155" s="163"/>
      <c r="J155" s="216"/>
      <c r="K155" s="158"/>
      <c r="L155" s="158"/>
      <c r="M155" s="216"/>
      <c r="N155" s="158"/>
      <c r="O155" s="209"/>
      <c r="P155" s="3"/>
      <c r="Q155" s="3"/>
      <c r="R155" s="3"/>
      <c r="S155" s="3"/>
      <c r="T155" s="3"/>
      <c r="U155" s="3"/>
      <c r="V155" s="3"/>
      <c r="W155" s="3"/>
      <c r="X155" s="3"/>
      <c r="Y155" s="3"/>
      <c r="Z155" s="3"/>
    </row>
    <row r="156" spans="1:26" ht="77.25" hidden="1" customHeight="1">
      <c r="A156" s="236"/>
      <c r="B156" s="159"/>
      <c r="C156" s="163"/>
      <c r="D156" s="159"/>
      <c r="E156" s="163"/>
      <c r="F156" s="159"/>
      <c r="G156" s="68"/>
      <c r="H156" s="159"/>
      <c r="I156" s="60"/>
      <c r="J156" s="200"/>
      <c r="K156" s="159"/>
      <c r="L156" s="158"/>
      <c r="M156" s="216"/>
      <c r="N156" s="159"/>
      <c r="O156" s="210"/>
      <c r="P156" s="3"/>
      <c r="Q156" s="3"/>
      <c r="R156" s="3"/>
      <c r="S156" s="3"/>
      <c r="T156" s="3"/>
      <c r="U156" s="3"/>
      <c r="V156" s="3"/>
      <c r="W156" s="3"/>
      <c r="X156" s="3"/>
      <c r="Y156" s="3"/>
      <c r="Z156" s="3"/>
    </row>
    <row r="157" spans="1:26" ht="57.75" hidden="1" customHeight="1">
      <c r="A157" s="236"/>
      <c r="B157" s="156" t="s">
        <v>331</v>
      </c>
      <c r="C157" s="161"/>
      <c r="D157" s="156" t="s">
        <v>332</v>
      </c>
      <c r="E157" s="161"/>
      <c r="F157" s="156" t="s">
        <v>333</v>
      </c>
      <c r="G157" s="68"/>
      <c r="H157" s="156" t="s">
        <v>334</v>
      </c>
      <c r="I157" s="68"/>
      <c r="J157" s="228" t="s">
        <v>335</v>
      </c>
      <c r="K157" s="195">
        <f>IF(COUNTA(I157:I162)=4,4,IF(COUNTA(G157:G162)=6,3,IF(COUNTA(E157:E162)=2,2,1)))</f>
        <v>1</v>
      </c>
      <c r="L157" s="158"/>
      <c r="M157" s="216"/>
      <c r="N157" s="212"/>
      <c r="O157" s="225"/>
      <c r="P157" s="3"/>
      <c r="Q157" s="3"/>
      <c r="R157" s="3"/>
      <c r="S157" s="3"/>
      <c r="T157" s="3"/>
      <c r="U157" s="3"/>
      <c r="V157" s="3"/>
      <c r="W157" s="3"/>
      <c r="X157" s="3"/>
      <c r="Y157" s="3"/>
      <c r="Z157" s="3"/>
    </row>
    <row r="158" spans="1:26" ht="32.25" hidden="1" customHeight="1">
      <c r="A158" s="236"/>
      <c r="B158" s="158"/>
      <c r="C158" s="163"/>
      <c r="D158" s="158"/>
      <c r="E158" s="163"/>
      <c r="F158" s="158"/>
      <c r="G158" s="68"/>
      <c r="H158" s="158"/>
      <c r="I158" s="68"/>
      <c r="J158" s="216"/>
      <c r="K158" s="158"/>
      <c r="L158" s="158"/>
      <c r="M158" s="216"/>
      <c r="N158" s="158"/>
      <c r="O158" s="209"/>
      <c r="P158" s="3"/>
      <c r="Q158" s="3"/>
      <c r="R158" s="3"/>
      <c r="S158" s="3"/>
      <c r="T158" s="3"/>
      <c r="U158" s="3"/>
      <c r="V158" s="3"/>
      <c r="W158" s="3"/>
      <c r="X158" s="3"/>
      <c r="Y158" s="3"/>
      <c r="Z158" s="3"/>
    </row>
    <row r="159" spans="1:26" ht="18.75" hidden="1" customHeight="1">
      <c r="A159" s="236"/>
      <c r="B159" s="158"/>
      <c r="C159" s="161"/>
      <c r="D159" s="158"/>
      <c r="E159" s="161"/>
      <c r="F159" s="158"/>
      <c r="G159" s="68"/>
      <c r="H159" s="158"/>
      <c r="I159" s="161"/>
      <c r="J159" s="216"/>
      <c r="K159" s="158"/>
      <c r="L159" s="158"/>
      <c r="M159" s="216"/>
      <c r="N159" s="158"/>
      <c r="O159" s="209"/>
      <c r="P159" s="3"/>
      <c r="Q159" s="3"/>
      <c r="R159" s="3"/>
      <c r="S159" s="3"/>
      <c r="T159" s="3"/>
      <c r="U159" s="3"/>
      <c r="V159" s="3"/>
      <c r="W159" s="3"/>
      <c r="X159" s="3"/>
      <c r="Y159" s="3"/>
      <c r="Z159" s="3"/>
    </row>
    <row r="160" spans="1:26" ht="18.75" hidden="1" customHeight="1">
      <c r="A160" s="236"/>
      <c r="B160" s="158"/>
      <c r="C160" s="162"/>
      <c r="D160" s="158"/>
      <c r="E160" s="162"/>
      <c r="F160" s="158"/>
      <c r="G160" s="68"/>
      <c r="H160" s="158"/>
      <c r="I160" s="163"/>
      <c r="J160" s="216"/>
      <c r="K160" s="158"/>
      <c r="L160" s="158"/>
      <c r="M160" s="216"/>
      <c r="N160" s="158"/>
      <c r="O160" s="209"/>
      <c r="P160" s="3"/>
      <c r="Q160" s="3"/>
      <c r="R160" s="3"/>
      <c r="S160" s="3"/>
      <c r="T160" s="3"/>
      <c r="U160" s="3"/>
      <c r="V160" s="3"/>
      <c r="W160" s="3"/>
      <c r="X160" s="3"/>
      <c r="Y160" s="3"/>
      <c r="Z160" s="3"/>
    </row>
    <row r="161" spans="1:26" ht="18.75" hidden="1" customHeight="1">
      <c r="A161" s="236"/>
      <c r="B161" s="158"/>
      <c r="C161" s="162"/>
      <c r="D161" s="158"/>
      <c r="E161" s="162"/>
      <c r="F161" s="158"/>
      <c r="G161" s="68"/>
      <c r="H161" s="158"/>
      <c r="I161" s="161"/>
      <c r="J161" s="216"/>
      <c r="K161" s="158"/>
      <c r="L161" s="158"/>
      <c r="M161" s="216"/>
      <c r="N161" s="158"/>
      <c r="O161" s="209"/>
      <c r="P161" s="3"/>
      <c r="Q161" s="3"/>
      <c r="R161" s="3"/>
      <c r="S161" s="3"/>
      <c r="T161" s="3"/>
      <c r="U161" s="3"/>
      <c r="V161" s="3"/>
      <c r="W161" s="3"/>
      <c r="X161" s="3"/>
      <c r="Y161" s="3"/>
      <c r="Z161" s="3"/>
    </row>
    <row r="162" spans="1:26" ht="24" hidden="1" customHeight="1">
      <c r="A162" s="236"/>
      <c r="B162" s="159"/>
      <c r="C162" s="163"/>
      <c r="D162" s="159"/>
      <c r="E162" s="163"/>
      <c r="F162" s="159"/>
      <c r="G162" s="68"/>
      <c r="H162" s="159"/>
      <c r="I162" s="163"/>
      <c r="J162" s="200"/>
      <c r="K162" s="159"/>
      <c r="L162" s="158"/>
      <c r="M162" s="216"/>
      <c r="N162" s="159"/>
      <c r="O162" s="210"/>
      <c r="P162" s="3"/>
      <c r="Q162" s="3"/>
      <c r="R162" s="3"/>
      <c r="S162" s="3"/>
      <c r="T162" s="3"/>
      <c r="U162" s="3"/>
      <c r="V162" s="3"/>
      <c r="W162" s="3"/>
      <c r="X162" s="3"/>
      <c r="Y162" s="3"/>
      <c r="Z162" s="3"/>
    </row>
    <row r="163" spans="1:26" ht="42" hidden="1" customHeight="1">
      <c r="A163" s="236"/>
      <c r="B163" s="156" t="s">
        <v>336</v>
      </c>
      <c r="C163" s="68"/>
      <c r="D163" s="156" t="s">
        <v>337</v>
      </c>
      <c r="E163" s="68"/>
      <c r="F163" s="156" t="s">
        <v>338</v>
      </c>
      <c r="G163" s="161"/>
      <c r="H163" s="156" t="s">
        <v>339</v>
      </c>
      <c r="I163" s="161"/>
      <c r="J163" s="228" t="s">
        <v>340</v>
      </c>
      <c r="K163" s="195">
        <f>IF(COUNTA(I163:I164)=1,4,IF(COUNTA(G163:G164)=1,3,IF(COUNTA(E163:E164)=2,2,1)))</f>
        <v>1</v>
      </c>
      <c r="L163" s="158"/>
      <c r="M163" s="216"/>
      <c r="N163" s="212"/>
      <c r="O163" s="221"/>
      <c r="P163" s="3"/>
      <c r="Q163" s="3"/>
      <c r="R163" s="3"/>
      <c r="S163" s="3"/>
      <c r="T163" s="3"/>
      <c r="U163" s="3"/>
      <c r="V163" s="3"/>
      <c r="W163" s="3"/>
      <c r="X163" s="3"/>
      <c r="Y163" s="3"/>
      <c r="Z163" s="3"/>
    </row>
    <row r="164" spans="1:26" ht="183.75" hidden="1" customHeight="1">
      <c r="A164" s="236"/>
      <c r="B164" s="158"/>
      <c r="C164" s="68"/>
      <c r="D164" s="158"/>
      <c r="E164" s="68"/>
      <c r="F164" s="158"/>
      <c r="G164" s="163"/>
      <c r="H164" s="158"/>
      <c r="I164" s="163"/>
      <c r="J164" s="216"/>
      <c r="K164" s="159"/>
      <c r="L164" s="159"/>
      <c r="M164" s="200"/>
      <c r="N164" s="159"/>
      <c r="O164" s="210"/>
      <c r="P164" s="3"/>
      <c r="Q164" s="3"/>
      <c r="R164" s="3"/>
      <c r="S164" s="3"/>
      <c r="T164" s="3"/>
      <c r="U164" s="3"/>
      <c r="V164" s="3"/>
      <c r="W164" s="3"/>
      <c r="X164" s="3"/>
      <c r="Y164" s="3"/>
      <c r="Z164" s="3"/>
    </row>
    <row r="165" spans="1:26" ht="15.75" hidden="1" customHeight="1">
      <c r="A165" s="248" t="s">
        <v>341</v>
      </c>
      <c r="B165" s="249"/>
      <c r="C165" s="249"/>
      <c r="D165" s="249"/>
      <c r="E165" s="249"/>
      <c r="F165" s="249"/>
      <c r="G165" s="249"/>
      <c r="H165" s="249"/>
      <c r="I165" s="249"/>
      <c r="J165" s="249"/>
      <c r="K165" s="249"/>
      <c r="L165" s="249"/>
      <c r="M165" s="249"/>
      <c r="N165" s="198"/>
      <c r="O165" s="199"/>
      <c r="P165" s="3"/>
      <c r="Q165" s="3"/>
      <c r="R165" s="3"/>
      <c r="S165" s="3"/>
      <c r="T165" s="3"/>
      <c r="U165" s="3"/>
      <c r="V165" s="3"/>
      <c r="W165" s="3"/>
      <c r="X165" s="3"/>
      <c r="Y165" s="3"/>
      <c r="Z165" s="3"/>
    </row>
    <row r="166" spans="1:26" ht="15.75" hidden="1" customHeight="1">
      <c r="A166" s="302" t="s">
        <v>73</v>
      </c>
      <c r="B166" s="203"/>
      <c r="C166" s="202"/>
      <c r="D166" s="249"/>
      <c r="E166" s="249"/>
      <c r="F166" s="249"/>
      <c r="G166" s="203"/>
      <c r="H166" s="305" t="s">
        <v>257</v>
      </c>
      <c r="I166" s="203"/>
      <c r="J166" s="32" t="s">
        <v>342</v>
      </c>
      <c r="K166" s="36" t="s">
        <v>4</v>
      </c>
      <c r="L166" s="202"/>
      <c r="M166" s="203"/>
      <c r="N166" s="200"/>
      <c r="O166" s="201"/>
      <c r="P166" s="3"/>
      <c r="Q166" s="3"/>
      <c r="R166" s="3"/>
      <c r="S166" s="3"/>
      <c r="T166" s="3"/>
      <c r="U166" s="3"/>
      <c r="V166" s="3"/>
      <c r="W166" s="3"/>
      <c r="X166" s="3"/>
      <c r="Y166" s="3"/>
      <c r="Z166" s="3"/>
    </row>
    <row r="167" spans="1:26" ht="15.75" hidden="1" customHeight="1" thickBot="1">
      <c r="A167" s="309" t="s">
        <v>5</v>
      </c>
      <c r="B167" s="308" t="s">
        <v>15</v>
      </c>
      <c r="C167" s="251" t="s">
        <v>76</v>
      </c>
      <c r="D167" s="252"/>
      <c r="E167" s="252"/>
      <c r="F167" s="252"/>
      <c r="G167" s="252"/>
      <c r="H167" s="252"/>
      <c r="I167" s="252"/>
      <c r="J167" s="253"/>
      <c r="K167" s="306" t="s">
        <v>47</v>
      </c>
      <c r="L167" s="205"/>
      <c r="M167" s="205"/>
      <c r="N167" s="207" t="s">
        <v>61</v>
      </c>
      <c r="O167" s="208" t="s">
        <v>77</v>
      </c>
      <c r="P167" s="3"/>
      <c r="Q167" s="3"/>
      <c r="R167" s="3"/>
      <c r="S167" s="3"/>
      <c r="T167" s="3"/>
      <c r="U167" s="3"/>
      <c r="V167" s="3"/>
      <c r="W167" s="3"/>
      <c r="X167" s="3"/>
      <c r="Y167" s="3"/>
      <c r="Z167" s="3"/>
    </row>
    <row r="168" spans="1:26" ht="15.75" hidden="1" customHeight="1" thickBot="1">
      <c r="A168" s="261"/>
      <c r="B168" s="216"/>
      <c r="C168" s="37" t="s">
        <v>79</v>
      </c>
      <c r="D168" s="38" t="s">
        <v>80</v>
      </c>
      <c r="E168" s="39" t="s">
        <v>79</v>
      </c>
      <c r="F168" s="40" t="s">
        <v>42</v>
      </c>
      <c r="G168" s="41" t="s">
        <v>81</v>
      </c>
      <c r="H168" s="42" t="s">
        <v>44</v>
      </c>
      <c r="I168" s="43" t="s">
        <v>82</v>
      </c>
      <c r="J168" s="44" t="s">
        <v>45</v>
      </c>
      <c r="K168" s="200"/>
      <c r="L168" s="206"/>
      <c r="M168" s="206"/>
      <c r="N168" s="158"/>
      <c r="O168" s="209"/>
      <c r="P168" s="3"/>
      <c r="Q168" s="3"/>
      <c r="R168" s="3"/>
      <c r="S168" s="3"/>
      <c r="T168" s="3"/>
      <c r="U168" s="3"/>
      <c r="V168" s="3"/>
      <c r="W168" s="3"/>
      <c r="X168" s="3"/>
      <c r="Y168" s="3"/>
      <c r="Z168" s="3"/>
    </row>
    <row r="169" spans="1:26" ht="15" hidden="1" customHeight="1">
      <c r="A169" s="278"/>
      <c r="B169" s="200"/>
      <c r="C169" s="120" t="s">
        <v>84</v>
      </c>
      <c r="D169" s="69" t="s">
        <v>85</v>
      </c>
      <c r="E169" s="121" t="s">
        <v>84</v>
      </c>
      <c r="F169" s="70" t="s">
        <v>85</v>
      </c>
      <c r="G169" s="71" t="s">
        <v>84</v>
      </c>
      <c r="H169" s="72" t="s">
        <v>85</v>
      </c>
      <c r="I169" s="122" t="s">
        <v>84</v>
      </c>
      <c r="J169" s="73" t="s">
        <v>85</v>
      </c>
      <c r="K169" s="72" t="s">
        <v>86</v>
      </c>
      <c r="L169" s="72" t="s">
        <v>87</v>
      </c>
      <c r="M169" s="123" t="s">
        <v>88</v>
      </c>
      <c r="N169" s="159"/>
      <c r="O169" s="210"/>
      <c r="P169" s="3"/>
      <c r="Q169" s="3"/>
      <c r="R169" s="3"/>
      <c r="S169" s="3"/>
      <c r="T169" s="3"/>
      <c r="U169" s="3"/>
      <c r="V169" s="3"/>
      <c r="W169" s="3"/>
      <c r="X169" s="3"/>
      <c r="Y169" s="3"/>
      <c r="Z169" s="3"/>
    </row>
    <row r="170" spans="1:26" ht="51.75" hidden="1" customHeight="1">
      <c r="A170" s="307" t="s">
        <v>343</v>
      </c>
      <c r="B170" s="153" t="s">
        <v>344</v>
      </c>
      <c r="C170" s="164"/>
      <c r="D170" s="153" t="s">
        <v>345</v>
      </c>
      <c r="E170" s="164"/>
      <c r="F170" s="153" t="s">
        <v>346</v>
      </c>
      <c r="G170" s="27"/>
      <c r="H170" s="153" t="s">
        <v>347</v>
      </c>
      <c r="I170" s="27"/>
      <c r="J170" s="153" t="s">
        <v>348</v>
      </c>
      <c r="K170" s="195">
        <f>IF(COUNTA(I170:I177)=4,4,IF(COUNTA(G170:G177)=8,3,IF(COUNTA(E170:E177)=1,2,1)))</f>
        <v>1</v>
      </c>
      <c r="L170" s="211">
        <f>AVERAGE(K170)</f>
        <v>1</v>
      </c>
      <c r="M170" s="215">
        <f>AVERAGE(L170:L194)</f>
        <v>1</v>
      </c>
      <c r="N170" s="212"/>
      <c r="O170" s="221"/>
      <c r="P170" s="3"/>
      <c r="Q170" s="3"/>
      <c r="R170" s="3"/>
      <c r="S170" s="3"/>
      <c r="T170" s="3"/>
      <c r="U170" s="3"/>
      <c r="V170" s="3"/>
      <c r="W170" s="3"/>
      <c r="X170" s="3"/>
      <c r="Y170" s="3"/>
      <c r="Z170" s="3"/>
    </row>
    <row r="171" spans="1:26" ht="33" hidden="1" customHeight="1">
      <c r="A171" s="236"/>
      <c r="B171" s="158"/>
      <c r="C171" s="165"/>
      <c r="D171" s="158"/>
      <c r="E171" s="165"/>
      <c r="F171" s="158"/>
      <c r="G171" s="27"/>
      <c r="H171" s="158"/>
      <c r="I171" s="164"/>
      <c r="J171" s="158"/>
      <c r="K171" s="158"/>
      <c r="L171" s="158"/>
      <c r="M171" s="216"/>
      <c r="N171" s="158"/>
      <c r="O171" s="317"/>
      <c r="P171" s="3"/>
      <c r="Q171" s="3"/>
      <c r="R171" s="3"/>
      <c r="S171" s="3"/>
      <c r="T171" s="3"/>
      <c r="U171" s="3"/>
      <c r="V171" s="3"/>
      <c r="W171" s="3"/>
      <c r="X171" s="3"/>
      <c r="Y171" s="3"/>
      <c r="Z171" s="3"/>
    </row>
    <row r="172" spans="1:26" ht="31.5" hidden="1" customHeight="1">
      <c r="A172" s="236"/>
      <c r="B172" s="158"/>
      <c r="C172" s="165"/>
      <c r="D172" s="158"/>
      <c r="E172" s="165"/>
      <c r="F172" s="158"/>
      <c r="G172" s="27"/>
      <c r="H172" s="158"/>
      <c r="I172" s="166"/>
      <c r="J172" s="158"/>
      <c r="K172" s="158"/>
      <c r="L172" s="158"/>
      <c r="M172" s="216"/>
      <c r="N172" s="158"/>
      <c r="O172" s="317"/>
      <c r="P172" s="3"/>
      <c r="Q172" s="3"/>
      <c r="R172" s="3"/>
      <c r="S172" s="3"/>
      <c r="T172" s="3"/>
      <c r="U172" s="3"/>
      <c r="V172" s="3"/>
      <c r="W172" s="3"/>
      <c r="X172" s="3"/>
      <c r="Y172" s="3"/>
      <c r="Z172" s="3"/>
    </row>
    <row r="173" spans="1:26" ht="16.5" hidden="1" customHeight="1">
      <c r="A173" s="236"/>
      <c r="B173" s="158"/>
      <c r="C173" s="165"/>
      <c r="D173" s="158"/>
      <c r="E173" s="165"/>
      <c r="F173" s="158"/>
      <c r="G173" s="27"/>
      <c r="H173" s="158"/>
      <c r="I173" s="164"/>
      <c r="J173" s="158"/>
      <c r="K173" s="158"/>
      <c r="L173" s="158"/>
      <c r="M173" s="216"/>
      <c r="N173" s="158"/>
      <c r="O173" s="317"/>
      <c r="P173" s="3"/>
      <c r="Q173" s="3"/>
      <c r="R173" s="3"/>
      <c r="S173" s="3"/>
      <c r="T173" s="3"/>
      <c r="U173" s="3"/>
      <c r="V173" s="3"/>
      <c r="W173" s="3"/>
      <c r="X173" s="3"/>
      <c r="Y173" s="3"/>
      <c r="Z173" s="3"/>
    </row>
    <row r="174" spans="1:26" ht="16.5" hidden="1" customHeight="1">
      <c r="A174" s="236"/>
      <c r="B174" s="158"/>
      <c r="C174" s="165"/>
      <c r="D174" s="158"/>
      <c r="E174" s="165"/>
      <c r="F174" s="158"/>
      <c r="G174" s="27"/>
      <c r="H174" s="158"/>
      <c r="I174" s="165"/>
      <c r="J174" s="158"/>
      <c r="K174" s="158"/>
      <c r="L174" s="158"/>
      <c r="M174" s="216"/>
      <c r="N174" s="158"/>
      <c r="O174" s="317"/>
      <c r="P174" s="3"/>
      <c r="Q174" s="3"/>
      <c r="R174" s="3"/>
      <c r="S174" s="3"/>
      <c r="T174" s="3"/>
      <c r="U174" s="3"/>
      <c r="V174" s="3"/>
      <c r="W174" s="3"/>
      <c r="X174" s="3"/>
      <c r="Y174" s="3"/>
      <c r="Z174" s="3"/>
    </row>
    <row r="175" spans="1:26" ht="16.5" hidden="1" customHeight="1">
      <c r="A175" s="236"/>
      <c r="B175" s="158"/>
      <c r="C175" s="165"/>
      <c r="D175" s="158"/>
      <c r="E175" s="165"/>
      <c r="F175" s="158"/>
      <c r="G175" s="27"/>
      <c r="H175" s="158"/>
      <c r="I175" s="165"/>
      <c r="J175" s="158"/>
      <c r="K175" s="158"/>
      <c r="L175" s="158"/>
      <c r="M175" s="216"/>
      <c r="N175" s="158"/>
      <c r="O175" s="317"/>
      <c r="P175" s="3"/>
      <c r="Q175" s="3"/>
      <c r="R175" s="3"/>
      <c r="S175" s="3"/>
      <c r="T175" s="3"/>
      <c r="U175" s="3"/>
      <c r="V175" s="3"/>
      <c r="W175" s="3"/>
      <c r="X175" s="3"/>
      <c r="Y175" s="3"/>
      <c r="Z175" s="3"/>
    </row>
    <row r="176" spans="1:26" ht="16.5" hidden="1" customHeight="1">
      <c r="A176" s="236"/>
      <c r="B176" s="158"/>
      <c r="C176" s="165"/>
      <c r="D176" s="158"/>
      <c r="E176" s="165"/>
      <c r="F176" s="158"/>
      <c r="G176" s="27"/>
      <c r="H176" s="158"/>
      <c r="I176" s="166"/>
      <c r="J176" s="158"/>
      <c r="K176" s="158"/>
      <c r="L176" s="158"/>
      <c r="M176" s="216"/>
      <c r="N176" s="158"/>
      <c r="O176" s="317"/>
      <c r="P176" s="3"/>
      <c r="Q176" s="3"/>
      <c r="R176" s="3"/>
      <c r="S176" s="3"/>
      <c r="T176" s="3"/>
      <c r="U176" s="3"/>
      <c r="V176" s="3"/>
      <c r="W176" s="3"/>
      <c r="X176" s="3"/>
      <c r="Y176" s="3"/>
      <c r="Z176" s="3"/>
    </row>
    <row r="177" spans="1:26" ht="65.25" hidden="1" customHeight="1">
      <c r="A177" s="237"/>
      <c r="B177" s="159"/>
      <c r="C177" s="166"/>
      <c r="D177" s="159"/>
      <c r="E177" s="166"/>
      <c r="F177" s="159"/>
      <c r="G177" s="27"/>
      <c r="H177" s="159"/>
      <c r="I177" s="27"/>
      <c r="J177" s="159"/>
      <c r="K177" s="159"/>
      <c r="L177" s="159"/>
      <c r="M177" s="216"/>
      <c r="N177" s="159"/>
      <c r="O177" s="318"/>
      <c r="P177" s="3"/>
      <c r="Q177" s="3"/>
      <c r="R177" s="3"/>
      <c r="S177" s="3"/>
      <c r="T177" s="3"/>
      <c r="U177" s="3"/>
      <c r="V177" s="3"/>
      <c r="W177" s="3"/>
      <c r="X177" s="3"/>
      <c r="Y177" s="3"/>
      <c r="Z177" s="3"/>
    </row>
    <row r="178" spans="1:26" ht="48.75" hidden="1" customHeight="1">
      <c r="A178" s="280" t="s">
        <v>349</v>
      </c>
      <c r="B178" s="156" t="s">
        <v>350</v>
      </c>
      <c r="C178" s="161"/>
      <c r="D178" s="156" t="s">
        <v>351</v>
      </c>
      <c r="E178" s="161"/>
      <c r="F178" s="156" t="s">
        <v>352</v>
      </c>
      <c r="G178" s="28"/>
      <c r="H178" s="156" t="s">
        <v>353</v>
      </c>
      <c r="I178" s="161"/>
      <c r="J178" s="156" t="s">
        <v>354</v>
      </c>
      <c r="K178" s="195">
        <f>IF(COUNTA(I178)=1,4,IF(COUNTA(G178:G185)=8,3,IF(COUNTA(E178)=1,2,1)))</f>
        <v>1</v>
      </c>
      <c r="L178" s="211">
        <f>AVERAGE(K178:K193)</f>
        <v>1</v>
      </c>
      <c r="M178" s="216"/>
      <c r="N178" s="311"/>
      <c r="O178" s="314"/>
      <c r="P178" s="3"/>
      <c r="Q178" s="3"/>
      <c r="R178" s="3"/>
      <c r="S178" s="3"/>
      <c r="T178" s="3"/>
      <c r="U178" s="3"/>
      <c r="V178" s="3"/>
      <c r="W178" s="3"/>
      <c r="X178" s="3"/>
      <c r="Y178" s="3"/>
      <c r="Z178" s="3"/>
    </row>
    <row r="179" spans="1:26" ht="16.5" hidden="1" customHeight="1">
      <c r="A179" s="236"/>
      <c r="B179" s="158"/>
      <c r="C179" s="162"/>
      <c r="D179" s="158"/>
      <c r="E179" s="162"/>
      <c r="F179" s="158"/>
      <c r="G179" s="28"/>
      <c r="H179" s="158"/>
      <c r="I179" s="162"/>
      <c r="J179" s="158"/>
      <c r="K179" s="158"/>
      <c r="L179" s="158"/>
      <c r="M179" s="216"/>
      <c r="N179" s="312"/>
      <c r="O179" s="315"/>
      <c r="P179" s="3"/>
      <c r="Q179" s="3"/>
      <c r="R179" s="3"/>
      <c r="S179" s="3"/>
      <c r="T179" s="3"/>
      <c r="U179" s="3"/>
      <c r="V179" s="3"/>
      <c r="W179" s="3"/>
      <c r="X179" s="3"/>
      <c r="Y179" s="3"/>
      <c r="Z179" s="3"/>
    </row>
    <row r="180" spans="1:26" ht="16.5" hidden="1" customHeight="1">
      <c r="A180" s="236"/>
      <c r="B180" s="158"/>
      <c r="C180" s="162"/>
      <c r="D180" s="158"/>
      <c r="E180" s="162"/>
      <c r="F180" s="158"/>
      <c r="G180" s="28"/>
      <c r="H180" s="158"/>
      <c r="I180" s="162"/>
      <c r="J180" s="158"/>
      <c r="K180" s="158"/>
      <c r="L180" s="158"/>
      <c r="M180" s="216"/>
      <c r="N180" s="312"/>
      <c r="O180" s="315"/>
      <c r="P180" s="3"/>
      <c r="Q180" s="3"/>
      <c r="R180" s="3"/>
      <c r="S180" s="3"/>
      <c r="T180" s="3"/>
      <c r="U180" s="3"/>
      <c r="V180" s="3"/>
      <c r="W180" s="3"/>
      <c r="X180" s="3"/>
      <c r="Y180" s="3"/>
      <c r="Z180" s="3"/>
    </row>
    <row r="181" spans="1:26" ht="16.5" hidden="1" customHeight="1">
      <c r="A181" s="236"/>
      <c r="B181" s="158"/>
      <c r="C181" s="162"/>
      <c r="D181" s="158"/>
      <c r="E181" s="162"/>
      <c r="F181" s="158"/>
      <c r="G181" s="28"/>
      <c r="H181" s="158"/>
      <c r="I181" s="162"/>
      <c r="J181" s="158"/>
      <c r="K181" s="158"/>
      <c r="L181" s="158"/>
      <c r="M181" s="216"/>
      <c r="N181" s="312"/>
      <c r="O181" s="315"/>
      <c r="P181" s="3"/>
      <c r="Q181" s="3"/>
      <c r="R181" s="3"/>
      <c r="S181" s="3"/>
      <c r="T181" s="3"/>
      <c r="U181" s="3"/>
      <c r="V181" s="3"/>
      <c r="W181" s="3"/>
      <c r="X181" s="3"/>
      <c r="Y181" s="3"/>
      <c r="Z181" s="3"/>
    </row>
    <row r="182" spans="1:26" ht="16.5" hidden="1" customHeight="1">
      <c r="A182" s="236"/>
      <c r="B182" s="158"/>
      <c r="C182" s="162"/>
      <c r="D182" s="158"/>
      <c r="E182" s="162"/>
      <c r="F182" s="158"/>
      <c r="G182" s="28"/>
      <c r="H182" s="158"/>
      <c r="I182" s="162"/>
      <c r="J182" s="158"/>
      <c r="K182" s="158"/>
      <c r="L182" s="158"/>
      <c r="M182" s="216"/>
      <c r="N182" s="312"/>
      <c r="O182" s="315"/>
      <c r="P182" s="3"/>
      <c r="Q182" s="3"/>
      <c r="R182" s="3"/>
      <c r="S182" s="3"/>
      <c r="T182" s="3"/>
      <c r="U182" s="3"/>
      <c r="V182" s="3"/>
      <c r="W182" s="3"/>
      <c r="X182" s="3"/>
      <c r="Y182" s="3"/>
      <c r="Z182" s="3"/>
    </row>
    <row r="183" spans="1:26" ht="16.5" hidden="1" customHeight="1">
      <c r="A183" s="236"/>
      <c r="B183" s="158"/>
      <c r="C183" s="162"/>
      <c r="D183" s="158"/>
      <c r="E183" s="162"/>
      <c r="F183" s="158"/>
      <c r="G183" s="28"/>
      <c r="H183" s="158"/>
      <c r="I183" s="162"/>
      <c r="J183" s="158"/>
      <c r="K183" s="158"/>
      <c r="L183" s="158"/>
      <c r="M183" s="216"/>
      <c r="N183" s="312"/>
      <c r="O183" s="315"/>
      <c r="P183" s="3"/>
      <c r="Q183" s="3"/>
      <c r="R183" s="3"/>
      <c r="S183" s="3"/>
      <c r="T183" s="3"/>
      <c r="U183" s="3"/>
      <c r="V183" s="3"/>
      <c r="W183" s="3"/>
      <c r="X183" s="3"/>
      <c r="Y183" s="3"/>
      <c r="Z183" s="3"/>
    </row>
    <row r="184" spans="1:26" ht="13.5" hidden="1" customHeight="1">
      <c r="A184" s="236"/>
      <c r="B184" s="158"/>
      <c r="C184" s="162"/>
      <c r="D184" s="158"/>
      <c r="E184" s="162"/>
      <c r="F184" s="158"/>
      <c r="G184" s="28"/>
      <c r="H184" s="158"/>
      <c r="I184" s="162"/>
      <c r="J184" s="158"/>
      <c r="K184" s="158"/>
      <c r="L184" s="158"/>
      <c r="M184" s="216"/>
      <c r="N184" s="312"/>
      <c r="O184" s="315"/>
      <c r="P184" s="3"/>
      <c r="Q184" s="3"/>
      <c r="R184" s="3"/>
      <c r="S184" s="3"/>
      <c r="T184" s="3"/>
      <c r="U184" s="3"/>
      <c r="V184" s="3"/>
      <c r="W184" s="3"/>
      <c r="X184" s="3"/>
      <c r="Y184" s="3"/>
      <c r="Z184" s="3"/>
    </row>
    <row r="185" spans="1:26" ht="14.25" hidden="1" customHeight="1">
      <c r="A185" s="236"/>
      <c r="B185" s="159"/>
      <c r="C185" s="163"/>
      <c r="D185" s="159"/>
      <c r="E185" s="163"/>
      <c r="F185" s="159"/>
      <c r="G185" s="28"/>
      <c r="H185" s="159"/>
      <c r="I185" s="163"/>
      <c r="J185" s="159"/>
      <c r="K185" s="159"/>
      <c r="L185" s="158"/>
      <c r="M185" s="216"/>
      <c r="N185" s="313"/>
      <c r="O185" s="316"/>
      <c r="P185" s="3"/>
      <c r="Q185" s="3"/>
      <c r="R185" s="3"/>
      <c r="S185" s="3"/>
      <c r="T185" s="3"/>
      <c r="U185" s="3"/>
      <c r="V185" s="3"/>
      <c r="W185" s="3"/>
      <c r="X185" s="3"/>
      <c r="Y185" s="3"/>
      <c r="Z185" s="3"/>
    </row>
    <row r="186" spans="1:26" ht="51" hidden="1" customHeight="1">
      <c r="A186" s="236"/>
      <c r="B186" s="156" t="s">
        <v>355</v>
      </c>
      <c r="C186" s="161"/>
      <c r="D186" s="156" t="s">
        <v>356</v>
      </c>
      <c r="E186" s="161"/>
      <c r="F186" s="156" t="s">
        <v>357</v>
      </c>
      <c r="G186" s="28"/>
      <c r="H186" s="156" t="s">
        <v>358</v>
      </c>
      <c r="I186" s="161"/>
      <c r="J186" s="156" t="s">
        <v>359</v>
      </c>
      <c r="K186" s="195">
        <f>IF(COUNTA(I186:I193)=1,4,IF(COUNTA(G186:G193)=8,3,IF(COUNTA(E186:E193)=1,2,1)))</f>
        <v>1</v>
      </c>
      <c r="L186" s="158"/>
      <c r="M186" s="216"/>
      <c r="N186" s="212"/>
      <c r="O186" s="310"/>
      <c r="P186" s="3"/>
      <c r="Q186" s="3"/>
      <c r="R186" s="3"/>
      <c r="S186" s="3"/>
      <c r="T186" s="3"/>
      <c r="U186" s="3"/>
      <c r="V186" s="3"/>
      <c r="W186" s="3"/>
      <c r="X186" s="3"/>
      <c r="Y186" s="3"/>
      <c r="Z186" s="3"/>
    </row>
    <row r="187" spans="1:26" ht="19.5" hidden="1" customHeight="1">
      <c r="A187" s="236"/>
      <c r="B187" s="158"/>
      <c r="C187" s="162"/>
      <c r="D187" s="158"/>
      <c r="E187" s="162"/>
      <c r="F187" s="158"/>
      <c r="G187" s="28"/>
      <c r="H187" s="158"/>
      <c r="I187" s="162"/>
      <c r="J187" s="158"/>
      <c r="K187" s="158"/>
      <c r="L187" s="158"/>
      <c r="M187" s="216"/>
      <c r="N187" s="158"/>
      <c r="O187" s="209"/>
      <c r="P187" s="3"/>
      <c r="Q187" s="3"/>
      <c r="R187" s="3"/>
      <c r="S187" s="3"/>
      <c r="T187" s="3"/>
      <c r="U187" s="3"/>
      <c r="V187" s="3"/>
      <c r="W187" s="3"/>
      <c r="X187" s="3"/>
      <c r="Y187" s="3"/>
      <c r="Z187" s="3"/>
    </row>
    <row r="188" spans="1:26" ht="19.5" hidden="1" customHeight="1">
      <c r="A188" s="236"/>
      <c r="B188" s="158"/>
      <c r="C188" s="162"/>
      <c r="D188" s="158"/>
      <c r="E188" s="162"/>
      <c r="F188" s="158"/>
      <c r="G188" s="28"/>
      <c r="H188" s="158"/>
      <c r="I188" s="162"/>
      <c r="J188" s="158"/>
      <c r="K188" s="158"/>
      <c r="L188" s="158"/>
      <c r="M188" s="216"/>
      <c r="N188" s="158"/>
      <c r="O188" s="209"/>
      <c r="P188" s="3"/>
      <c r="Q188" s="3"/>
      <c r="R188" s="3"/>
      <c r="S188" s="3"/>
      <c r="T188" s="3"/>
      <c r="U188" s="3"/>
      <c r="V188" s="3"/>
      <c r="W188" s="3"/>
      <c r="X188" s="3"/>
      <c r="Y188" s="3"/>
      <c r="Z188" s="3"/>
    </row>
    <row r="189" spans="1:26" ht="19.5" hidden="1" customHeight="1">
      <c r="A189" s="236"/>
      <c r="B189" s="158"/>
      <c r="C189" s="162"/>
      <c r="D189" s="158"/>
      <c r="E189" s="162"/>
      <c r="F189" s="158"/>
      <c r="G189" s="28"/>
      <c r="H189" s="158"/>
      <c r="I189" s="162"/>
      <c r="J189" s="158"/>
      <c r="K189" s="158"/>
      <c r="L189" s="158"/>
      <c r="M189" s="216"/>
      <c r="N189" s="158"/>
      <c r="O189" s="209"/>
      <c r="P189" s="3"/>
      <c r="Q189" s="3"/>
      <c r="R189" s="3"/>
      <c r="S189" s="3"/>
      <c r="T189" s="3"/>
      <c r="U189" s="3"/>
      <c r="V189" s="3"/>
      <c r="W189" s="3"/>
      <c r="X189" s="3"/>
      <c r="Y189" s="3"/>
      <c r="Z189" s="3"/>
    </row>
    <row r="190" spans="1:26" ht="19.5" hidden="1" customHeight="1">
      <c r="A190" s="236"/>
      <c r="B190" s="158"/>
      <c r="C190" s="162"/>
      <c r="D190" s="158"/>
      <c r="E190" s="162"/>
      <c r="F190" s="158"/>
      <c r="G190" s="28"/>
      <c r="H190" s="158"/>
      <c r="I190" s="162"/>
      <c r="J190" s="158"/>
      <c r="K190" s="158"/>
      <c r="L190" s="158"/>
      <c r="M190" s="216"/>
      <c r="N190" s="158"/>
      <c r="O190" s="209"/>
      <c r="P190" s="3"/>
      <c r="Q190" s="3"/>
      <c r="R190" s="3"/>
      <c r="S190" s="3"/>
      <c r="T190" s="3"/>
      <c r="U190" s="3"/>
      <c r="V190" s="3"/>
      <c r="W190" s="3"/>
      <c r="X190" s="3"/>
      <c r="Y190" s="3"/>
      <c r="Z190" s="3"/>
    </row>
    <row r="191" spans="1:26" ht="15.75" hidden="1" customHeight="1">
      <c r="A191" s="236"/>
      <c r="B191" s="158"/>
      <c r="C191" s="162"/>
      <c r="D191" s="158"/>
      <c r="E191" s="162"/>
      <c r="F191" s="158"/>
      <c r="G191" s="28"/>
      <c r="H191" s="158"/>
      <c r="I191" s="162"/>
      <c r="J191" s="158"/>
      <c r="K191" s="158"/>
      <c r="L191" s="158"/>
      <c r="M191" s="216"/>
      <c r="N191" s="158"/>
      <c r="O191" s="209"/>
      <c r="P191" s="3"/>
      <c r="Q191" s="3"/>
      <c r="R191" s="3"/>
      <c r="S191" s="3"/>
      <c r="T191" s="3"/>
      <c r="U191" s="3"/>
      <c r="V191" s="3"/>
      <c r="W191" s="3"/>
      <c r="X191" s="3"/>
      <c r="Y191" s="3"/>
      <c r="Z191" s="3"/>
    </row>
    <row r="192" spans="1:26" ht="19.5" hidden="1" customHeight="1">
      <c r="A192" s="236"/>
      <c r="B192" s="158"/>
      <c r="C192" s="162"/>
      <c r="D192" s="158"/>
      <c r="E192" s="162"/>
      <c r="F192" s="158"/>
      <c r="G192" s="28"/>
      <c r="H192" s="158"/>
      <c r="I192" s="162"/>
      <c r="J192" s="158"/>
      <c r="K192" s="158"/>
      <c r="L192" s="158"/>
      <c r="M192" s="216"/>
      <c r="N192" s="158"/>
      <c r="O192" s="209"/>
      <c r="P192" s="3"/>
      <c r="Q192" s="3"/>
      <c r="R192" s="3"/>
      <c r="S192" s="3"/>
      <c r="T192" s="3"/>
      <c r="U192" s="3"/>
      <c r="V192" s="3"/>
      <c r="W192" s="3"/>
      <c r="X192" s="3"/>
      <c r="Y192" s="3"/>
      <c r="Z192" s="3"/>
    </row>
    <row r="193" spans="1:26" ht="19.5" hidden="1" customHeight="1">
      <c r="A193" s="237"/>
      <c r="B193" s="159"/>
      <c r="C193" s="163"/>
      <c r="D193" s="159"/>
      <c r="E193" s="163"/>
      <c r="F193" s="159"/>
      <c r="G193" s="28"/>
      <c r="H193" s="159"/>
      <c r="I193" s="163"/>
      <c r="J193" s="159"/>
      <c r="K193" s="159"/>
      <c r="L193" s="159"/>
      <c r="M193" s="216"/>
      <c r="N193" s="159"/>
      <c r="O193" s="210"/>
      <c r="P193" s="3"/>
      <c r="Q193" s="3"/>
      <c r="R193" s="3"/>
      <c r="S193" s="3"/>
      <c r="T193" s="3"/>
      <c r="U193" s="3"/>
      <c r="V193" s="3"/>
      <c r="W193" s="3"/>
      <c r="X193" s="3"/>
      <c r="Y193" s="3"/>
      <c r="Z193" s="3"/>
    </row>
    <row r="194" spans="1:26" ht="73.5" hidden="1" customHeight="1">
      <c r="A194" s="304" t="s">
        <v>360</v>
      </c>
      <c r="B194" s="149" t="s">
        <v>361</v>
      </c>
      <c r="C194" s="149"/>
      <c r="D194" s="149" t="s">
        <v>362</v>
      </c>
      <c r="E194" s="149"/>
      <c r="F194" s="149" t="s">
        <v>363</v>
      </c>
      <c r="G194" s="34"/>
      <c r="H194" s="149" t="s">
        <v>364</v>
      </c>
      <c r="I194" s="149"/>
      <c r="J194" s="149" t="s">
        <v>365</v>
      </c>
      <c r="K194" s="195">
        <f>IF(COUNTA(I194)=1,4,IF(COUNTA(G194:G201)=8,3,IF(COUNTA(E194)=1,2,1)))</f>
        <v>1</v>
      </c>
      <c r="L194" s="211">
        <f>AVERAGE(K194)</f>
        <v>1</v>
      </c>
      <c r="M194" s="216"/>
      <c r="N194" s="212"/>
      <c r="O194" s="221"/>
      <c r="P194" s="3"/>
      <c r="Q194" s="3"/>
      <c r="R194" s="3"/>
      <c r="S194" s="3"/>
      <c r="T194" s="3"/>
      <c r="U194" s="3"/>
      <c r="V194" s="3"/>
      <c r="W194" s="3"/>
      <c r="X194" s="3"/>
      <c r="Y194" s="3"/>
      <c r="Z194" s="3"/>
    </row>
    <row r="195" spans="1:26" ht="18" hidden="1" customHeight="1">
      <c r="A195" s="236"/>
      <c r="B195" s="158"/>
      <c r="C195" s="150"/>
      <c r="D195" s="158"/>
      <c r="E195" s="150"/>
      <c r="F195" s="158"/>
      <c r="G195" s="34"/>
      <c r="H195" s="158"/>
      <c r="I195" s="150"/>
      <c r="J195" s="158"/>
      <c r="K195" s="158"/>
      <c r="L195" s="158"/>
      <c r="M195" s="216"/>
      <c r="N195" s="158"/>
      <c r="O195" s="209"/>
      <c r="P195" s="3"/>
      <c r="Q195" s="3"/>
      <c r="R195" s="3"/>
      <c r="S195" s="3"/>
      <c r="T195" s="3"/>
      <c r="U195" s="3"/>
      <c r="V195" s="3"/>
      <c r="W195" s="3"/>
      <c r="X195" s="3"/>
      <c r="Y195" s="3"/>
      <c r="Z195" s="3"/>
    </row>
    <row r="196" spans="1:26" ht="18" hidden="1" customHeight="1">
      <c r="A196" s="236"/>
      <c r="B196" s="158"/>
      <c r="C196" s="150"/>
      <c r="D196" s="158"/>
      <c r="E196" s="150"/>
      <c r="F196" s="158"/>
      <c r="G196" s="34"/>
      <c r="H196" s="158"/>
      <c r="I196" s="150"/>
      <c r="J196" s="158"/>
      <c r="K196" s="158"/>
      <c r="L196" s="158"/>
      <c r="M196" s="216"/>
      <c r="N196" s="158"/>
      <c r="O196" s="209"/>
      <c r="P196" s="3"/>
      <c r="Q196" s="3"/>
      <c r="R196" s="3"/>
      <c r="S196" s="3"/>
      <c r="T196" s="3"/>
      <c r="U196" s="3"/>
      <c r="V196" s="3"/>
      <c r="W196" s="3"/>
      <c r="X196" s="3"/>
      <c r="Y196" s="3"/>
      <c r="Z196" s="3"/>
    </row>
    <row r="197" spans="1:26" ht="32.25" hidden="1" customHeight="1">
      <c r="A197" s="236"/>
      <c r="B197" s="158"/>
      <c r="C197" s="150"/>
      <c r="D197" s="158"/>
      <c r="E197" s="150"/>
      <c r="F197" s="158"/>
      <c r="G197" s="34"/>
      <c r="H197" s="158"/>
      <c r="I197" s="150"/>
      <c r="J197" s="158"/>
      <c r="K197" s="158"/>
      <c r="L197" s="158"/>
      <c r="M197" s="216"/>
      <c r="N197" s="158"/>
      <c r="O197" s="209"/>
      <c r="P197" s="3"/>
      <c r="Q197" s="3"/>
      <c r="R197" s="3"/>
      <c r="S197" s="3"/>
      <c r="T197" s="3"/>
      <c r="U197" s="3"/>
      <c r="V197" s="3"/>
      <c r="W197" s="3"/>
      <c r="X197" s="3"/>
      <c r="Y197" s="3"/>
      <c r="Z197" s="3"/>
    </row>
    <row r="198" spans="1:26" ht="35.25" hidden="1" customHeight="1">
      <c r="A198" s="236"/>
      <c r="B198" s="158"/>
      <c r="C198" s="150"/>
      <c r="D198" s="158"/>
      <c r="E198" s="150"/>
      <c r="F198" s="158"/>
      <c r="G198" s="34"/>
      <c r="H198" s="158"/>
      <c r="I198" s="150"/>
      <c r="J198" s="158"/>
      <c r="K198" s="158"/>
      <c r="L198" s="158"/>
      <c r="M198" s="216"/>
      <c r="N198" s="158"/>
      <c r="O198" s="209"/>
      <c r="P198" s="3"/>
      <c r="Q198" s="3"/>
      <c r="R198" s="3"/>
      <c r="S198" s="3"/>
      <c r="T198" s="3"/>
      <c r="U198" s="3"/>
      <c r="V198" s="3"/>
      <c r="W198" s="3"/>
      <c r="X198" s="3"/>
      <c r="Y198" s="3"/>
      <c r="Z198" s="3"/>
    </row>
    <row r="199" spans="1:26" ht="25.5" hidden="1" customHeight="1">
      <c r="A199" s="236"/>
      <c r="B199" s="158"/>
      <c r="C199" s="150"/>
      <c r="D199" s="158"/>
      <c r="E199" s="150"/>
      <c r="F199" s="158"/>
      <c r="G199" s="34"/>
      <c r="H199" s="158"/>
      <c r="I199" s="150"/>
      <c r="J199" s="158"/>
      <c r="K199" s="158"/>
      <c r="L199" s="158"/>
      <c r="M199" s="216"/>
      <c r="N199" s="158"/>
      <c r="O199" s="209"/>
      <c r="P199" s="3"/>
      <c r="Q199" s="3"/>
      <c r="R199" s="3"/>
      <c r="S199" s="3"/>
      <c r="T199" s="3"/>
      <c r="U199" s="3"/>
      <c r="V199" s="3"/>
      <c r="W199" s="3"/>
      <c r="X199" s="3"/>
      <c r="Y199" s="3"/>
      <c r="Z199" s="3"/>
    </row>
    <row r="200" spans="1:26" ht="22.5" hidden="1" customHeight="1">
      <c r="A200" s="236"/>
      <c r="B200" s="158"/>
      <c r="C200" s="150"/>
      <c r="D200" s="158"/>
      <c r="E200" s="150"/>
      <c r="F200" s="158"/>
      <c r="G200" s="34"/>
      <c r="H200" s="158"/>
      <c r="I200" s="150"/>
      <c r="J200" s="158"/>
      <c r="K200" s="158"/>
      <c r="L200" s="158"/>
      <c r="M200" s="216"/>
      <c r="N200" s="158"/>
      <c r="O200" s="209"/>
      <c r="P200" s="3"/>
      <c r="Q200" s="3"/>
      <c r="R200" s="3"/>
      <c r="S200" s="3"/>
      <c r="T200" s="3"/>
      <c r="U200" s="3"/>
      <c r="V200" s="3"/>
      <c r="W200" s="3"/>
      <c r="X200" s="3"/>
      <c r="Y200" s="3"/>
      <c r="Z200" s="3"/>
    </row>
    <row r="201" spans="1:26" ht="20.25" hidden="1" customHeight="1">
      <c r="A201" s="236"/>
      <c r="B201" s="159"/>
      <c r="C201" s="152"/>
      <c r="D201" s="159"/>
      <c r="E201" s="152"/>
      <c r="F201" s="159"/>
      <c r="G201" s="34"/>
      <c r="H201" s="159"/>
      <c r="I201" s="152"/>
      <c r="J201" s="159"/>
      <c r="K201" s="159"/>
      <c r="L201" s="159"/>
      <c r="M201" s="200"/>
      <c r="N201" s="159"/>
      <c r="O201" s="210"/>
      <c r="P201" s="3"/>
      <c r="Q201" s="3"/>
      <c r="R201" s="3"/>
      <c r="S201" s="3"/>
      <c r="T201" s="3"/>
      <c r="U201" s="3"/>
      <c r="V201" s="3"/>
      <c r="W201" s="3"/>
      <c r="X201" s="3"/>
      <c r="Y201" s="3"/>
      <c r="Z201" s="3"/>
    </row>
    <row r="202" spans="1:26" ht="15.75" hidden="1" customHeight="1">
      <c r="A202" s="248" t="s">
        <v>366</v>
      </c>
      <c r="B202" s="249"/>
      <c r="C202" s="249"/>
      <c r="D202" s="249"/>
      <c r="E202" s="249"/>
      <c r="F202" s="249"/>
      <c r="G202" s="249"/>
      <c r="H202" s="249"/>
      <c r="I202" s="249"/>
      <c r="J202" s="249"/>
      <c r="K202" s="249"/>
      <c r="L202" s="249"/>
      <c r="M202" s="249"/>
      <c r="N202" s="198"/>
      <c r="O202" s="199"/>
      <c r="P202" s="3"/>
      <c r="Q202" s="3"/>
      <c r="R202" s="3"/>
      <c r="S202" s="3"/>
      <c r="T202" s="3"/>
      <c r="U202" s="3"/>
      <c r="V202" s="3"/>
      <c r="W202" s="3"/>
      <c r="X202" s="3"/>
      <c r="Y202" s="3"/>
      <c r="Z202" s="3"/>
    </row>
    <row r="203" spans="1:26" ht="15.75" hidden="1" customHeight="1">
      <c r="A203" s="302" t="s">
        <v>73</v>
      </c>
      <c r="B203" s="203"/>
      <c r="C203" s="202"/>
      <c r="D203" s="249"/>
      <c r="E203" s="249"/>
      <c r="F203" s="249"/>
      <c r="G203" s="203"/>
      <c r="H203" s="305" t="s">
        <v>257</v>
      </c>
      <c r="I203" s="203"/>
      <c r="J203" s="32" t="s">
        <v>367</v>
      </c>
      <c r="K203" s="36" t="s">
        <v>4</v>
      </c>
      <c r="L203" s="202"/>
      <c r="M203" s="203"/>
      <c r="N203" s="200"/>
      <c r="O203" s="201"/>
      <c r="P203" s="3"/>
      <c r="Q203" s="3"/>
      <c r="R203" s="3"/>
      <c r="S203" s="3"/>
      <c r="T203" s="3"/>
      <c r="U203" s="3"/>
      <c r="V203" s="3"/>
      <c r="W203" s="3"/>
      <c r="X203" s="3"/>
      <c r="Y203" s="3"/>
      <c r="Z203" s="3"/>
    </row>
    <row r="204" spans="1:26" ht="15.75" hidden="1" customHeight="1" thickBot="1">
      <c r="A204" s="309" t="s">
        <v>5</v>
      </c>
      <c r="B204" s="308" t="s">
        <v>15</v>
      </c>
      <c r="C204" s="251" t="s">
        <v>76</v>
      </c>
      <c r="D204" s="252"/>
      <c r="E204" s="252"/>
      <c r="F204" s="252"/>
      <c r="G204" s="252"/>
      <c r="H204" s="252"/>
      <c r="I204" s="252"/>
      <c r="J204" s="253"/>
      <c r="K204" s="306" t="s">
        <v>47</v>
      </c>
      <c r="L204" s="205"/>
      <c r="M204" s="205"/>
      <c r="N204" s="207" t="s">
        <v>61</v>
      </c>
      <c r="O204" s="208" t="s">
        <v>77</v>
      </c>
      <c r="P204" s="3"/>
      <c r="Q204" s="3"/>
      <c r="R204" s="3"/>
      <c r="S204" s="3"/>
      <c r="T204" s="3"/>
      <c r="U204" s="3"/>
      <c r="V204" s="3"/>
      <c r="W204" s="3"/>
      <c r="X204" s="3"/>
      <c r="Y204" s="3"/>
      <c r="Z204" s="3"/>
    </row>
    <row r="205" spans="1:26" ht="15.75" hidden="1" customHeight="1" thickBot="1">
      <c r="A205" s="261"/>
      <c r="B205" s="216"/>
      <c r="C205" s="37" t="s">
        <v>79</v>
      </c>
      <c r="D205" s="38" t="s">
        <v>80</v>
      </c>
      <c r="E205" s="39" t="s">
        <v>79</v>
      </c>
      <c r="F205" s="40" t="s">
        <v>42</v>
      </c>
      <c r="G205" s="41" t="s">
        <v>81</v>
      </c>
      <c r="H205" s="42" t="s">
        <v>44</v>
      </c>
      <c r="I205" s="43" t="s">
        <v>82</v>
      </c>
      <c r="J205" s="44" t="s">
        <v>45</v>
      </c>
      <c r="K205" s="200"/>
      <c r="L205" s="206"/>
      <c r="M205" s="206"/>
      <c r="N205" s="158"/>
      <c r="O205" s="209"/>
      <c r="P205" s="3"/>
      <c r="Q205" s="3"/>
      <c r="R205" s="3"/>
      <c r="S205" s="3"/>
      <c r="T205" s="3"/>
      <c r="U205" s="3"/>
      <c r="V205" s="3"/>
      <c r="W205" s="3"/>
      <c r="X205" s="3"/>
      <c r="Y205" s="3"/>
      <c r="Z205" s="3"/>
    </row>
    <row r="206" spans="1:26" ht="15.75" hidden="1" customHeight="1">
      <c r="A206" s="261"/>
      <c r="B206" s="216"/>
      <c r="C206" s="120" t="s">
        <v>84</v>
      </c>
      <c r="D206" s="69" t="s">
        <v>85</v>
      </c>
      <c r="E206" s="121" t="s">
        <v>84</v>
      </c>
      <c r="F206" s="70" t="s">
        <v>85</v>
      </c>
      <c r="G206" s="71" t="s">
        <v>84</v>
      </c>
      <c r="H206" s="72" t="s">
        <v>85</v>
      </c>
      <c r="I206" s="122" t="s">
        <v>84</v>
      </c>
      <c r="J206" s="73" t="s">
        <v>85</v>
      </c>
      <c r="K206" s="72" t="s">
        <v>86</v>
      </c>
      <c r="L206" s="72" t="s">
        <v>87</v>
      </c>
      <c r="M206" s="123" t="s">
        <v>88</v>
      </c>
      <c r="N206" s="159"/>
      <c r="O206" s="210"/>
      <c r="P206" s="3"/>
      <c r="Q206" s="3"/>
      <c r="R206" s="3"/>
      <c r="S206" s="3"/>
      <c r="T206" s="3"/>
      <c r="U206" s="3"/>
      <c r="V206" s="3"/>
      <c r="W206" s="3"/>
      <c r="X206" s="3"/>
      <c r="Y206" s="3"/>
      <c r="Z206" s="3"/>
    </row>
    <row r="207" spans="1:26" ht="139.5" hidden="1" customHeight="1">
      <c r="A207" s="307" t="s">
        <v>368</v>
      </c>
      <c r="B207" s="26" t="s">
        <v>369</v>
      </c>
      <c r="C207" s="56"/>
      <c r="D207" s="27" t="s">
        <v>370</v>
      </c>
      <c r="E207" s="56"/>
      <c r="F207" s="27" t="s">
        <v>371</v>
      </c>
      <c r="G207" s="56"/>
      <c r="H207" s="27" t="s">
        <v>372</v>
      </c>
      <c r="I207" s="56"/>
      <c r="J207" s="27" t="s">
        <v>373</v>
      </c>
      <c r="K207" s="31">
        <f>IF(COUNTA(I207)=1,4,IF(COUNTA(G207)=1,3,IF(COUNTA(E207)=1,2,1)))</f>
        <v>1</v>
      </c>
      <c r="L207" s="211">
        <f>AVERAGE(K207:K215)</f>
        <v>1</v>
      </c>
      <c r="M207" s="215">
        <f>AVERAGE(L207:L234)</f>
        <v>1</v>
      </c>
      <c r="N207" s="76"/>
      <c r="O207" s="77"/>
      <c r="P207" s="3"/>
      <c r="Q207" s="3"/>
      <c r="R207" s="3"/>
      <c r="S207" s="3"/>
      <c r="T207" s="3"/>
      <c r="U207" s="3"/>
      <c r="V207" s="3"/>
      <c r="W207" s="3"/>
      <c r="X207" s="3"/>
      <c r="Y207" s="3"/>
      <c r="Z207" s="3"/>
    </row>
    <row r="208" spans="1:26" ht="57.75" hidden="1" customHeight="1">
      <c r="A208" s="236"/>
      <c r="B208" s="153" t="s">
        <v>374</v>
      </c>
      <c r="C208" s="153"/>
      <c r="D208" s="153" t="s">
        <v>375</v>
      </c>
      <c r="E208" s="153"/>
      <c r="F208" s="153" t="s">
        <v>376</v>
      </c>
      <c r="G208" s="56"/>
      <c r="H208" s="153" t="s">
        <v>377</v>
      </c>
      <c r="I208" s="153"/>
      <c r="J208" s="153" t="s">
        <v>378</v>
      </c>
      <c r="K208" s="195">
        <f>IF(COUNTA(I208:I215)=1,4,IF(COUNTA(G208:G215)=8,3,IF(COUNTA(E208:E215)=1,2,1)))</f>
        <v>1</v>
      </c>
      <c r="L208" s="158"/>
      <c r="M208" s="216"/>
      <c r="N208" s="222"/>
      <c r="O208" s="223"/>
      <c r="P208" s="3"/>
      <c r="Q208" s="3"/>
      <c r="R208" s="3"/>
      <c r="S208" s="3"/>
      <c r="T208" s="3"/>
      <c r="U208" s="3"/>
      <c r="V208" s="3"/>
      <c r="W208" s="3"/>
      <c r="X208" s="3"/>
      <c r="Y208" s="3"/>
      <c r="Z208" s="3"/>
    </row>
    <row r="209" spans="1:26" ht="19.5" hidden="1" customHeight="1">
      <c r="A209" s="236"/>
      <c r="B209" s="158"/>
      <c r="C209" s="154"/>
      <c r="D209" s="158"/>
      <c r="E209" s="154"/>
      <c r="F209" s="158"/>
      <c r="G209" s="56"/>
      <c r="H209" s="158"/>
      <c r="I209" s="154"/>
      <c r="J209" s="158"/>
      <c r="K209" s="158"/>
      <c r="L209" s="158"/>
      <c r="M209" s="216"/>
      <c r="N209" s="158"/>
      <c r="O209" s="209"/>
      <c r="P209" s="3"/>
      <c r="Q209" s="3"/>
      <c r="R209" s="3"/>
      <c r="S209" s="3"/>
      <c r="T209" s="3"/>
      <c r="U209" s="3"/>
      <c r="V209" s="3"/>
      <c r="W209" s="3"/>
      <c r="X209" s="3"/>
      <c r="Y209" s="3"/>
      <c r="Z209" s="3"/>
    </row>
    <row r="210" spans="1:26" ht="19.5" hidden="1" customHeight="1">
      <c r="A210" s="236"/>
      <c r="B210" s="158"/>
      <c r="C210" s="154"/>
      <c r="D210" s="158"/>
      <c r="E210" s="154"/>
      <c r="F210" s="158"/>
      <c r="G210" s="56"/>
      <c r="H210" s="158"/>
      <c r="I210" s="154"/>
      <c r="J210" s="158"/>
      <c r="K210" s="158"/>
      <c r="L210" s="158"/>
      <c r="M210" s="216"/>
      <c r="N210" s="158"/>
      <c r="O210" s="209"/>
      <c r="P210" s="3"/>
      <c r="Q210" s="3"/>
      <c r="R210" s="3"/>
      <c r="S210" s="3"/>
      <c r="T210" s="3"/>
      <c r="U210" s="3"/>
      <c r="V210" s="3"/>
      <c r="W210" s="3"/>
      <c r="X210" s="3"/>
      <c r="Y210" s="3"/>
      <c r="Z210" s="3"/>
    </row>
    <row r="211" spans="1:26" ht="19.5" hidden="1" customHeight="1">
      <c r="A211" s="236"/>
      <c r="B211" s="158"/>
      <c r="C211" s="154"/>
      <c r="D211" s="158"/>
      <c r="E211" s="154"/>
      <c r="F211" s="158"/>
      <c r="G211" s="56"/>
      <c r="H211" s="158"/>
      <c r="I211" s="154"/>
      <c r="J211" s="158"/>
      <c r="K211" s="158"/>
      <c r="L211" s="158"/>
      <c r="M211" s="216"/>
      <c r="N211" s="158"/>
      <c r="O211" s="209"/>
      <c r="P211" s="3"/>
      <c r="Q211" s="3"/>
      <c r="R211" s="3"/>
      <c r="S211" s="3"/>
      <c r="T211" s="3"/>
      <c r="U211" s="3"/>
      <c r="V211" s="3"/>
      <c r="W211" s="3"/>
      <c r="X211" s="3"/>
      <c r="Y211" s="3"/>
      <c r="Z211" s="3"/>
    </row>
    <row r="212" spans="1:26" ht="19.5" hidden="1" customHeight="1">
      <c r="A212" s="236"/>
      <c r="B212" s="158"/>
      <c r="C212" s="154"/>
      <c r="D212" s="158"/>
      <c r="E212" s="154"/>
      <c r="F212" s="158"/>
      <c r="G212" s="56"/>
      <c r="H212" s="158"/>
      <c r="I212" s="154"/>
      <c r="J212" s="158"/>
      <c r="K212" s="158"/>
      <c r="L212" s="158"/>
      <c r="M212" s="216"/>
      <c r="N212" s="158"/>
      <c r="O212" s="209"/>
      <c r="P212" s="3"/>
      <c r="Q212" s="3"/>
      <c r="R212" s="3"/>
      <c r="S212" s="3"/>
      <c r="T212" s="3"/>
      <c r="U212" s="3"/>
      <c r="V212" s="3"/>
      <c r="W212" s="3"/>
      <c r="X212" s="3"/>
      <c r="Y212" s="3"/>
      <c r="Z212" s="3"/>
    </row>
    <row r="213" spans="1:26" ht="19.5" hidden="1" customHeight="1">
      <c r="A213" s="236"/>
      <c r="B213" s="158"/>
      <c r="C213" s="154"/>
      <c r="D213" s="158"/>
      <c r="E213" s="154"/>
      <c r="F213" s="158"/>
      <c r="G213" s="56"/>
      <c r="H213" s="158"/>
      <c r="I213" s="154"/>
      <c r="J213" s="158"/>
      <c r="K213" s="158"/>
      <c r="L213" s="158"/>
      <c r="M213" s="216"/>
      <c r="N213" s="158"/>
      <c r="O213" s="209"/>
      <c r="P213" s="3"/>
      <c r="Q213" s="3"/>
      <c r="R213" s="3"/>
      <c r="S213" s="3"/>
      <c r="T213" s="3"/>
      <c r="U213" s="3"/>
      <c r="V213" s="3"/>
      <c r="W213" s="3"/>
      <c r="X213" s="3"/>
      <c r="Y213" s="3"/>
      <c r="Z213" s="3"/>
    </row>
    <row r="214" spans="1:26" ht="19.5" hidden="1" customHeight="1">
      <c r="A214" s="236"/>
      <c r="B214" s="158"/>
      <c r="C214" s="154"/>
      <c r="D214" s="158"/>
      <c r="E214" s="154"/>
      <c r="F214" s="158"/>
      <c r="G214" s="56"/>
      <c r="H214" s="158"/>
      <c r="I214" s="154"/>
      <c r="J214" s="158"/>
      <c r="K214" s="158"/>
      <c r="L214" s="158"/>
      <c r="M214" s="216"/>
      <c r="N214" s="158"/>
      <c r="O214" s="209"/>
      <c r="P214" s="3"/>
      <c r="Q214" s="3"/>
      <c r="R214" s="3"/>
      <c r="S214" s="3"/>
      <c r="T214" s="3"/>
      <c r="U214" s="3"/>
      <c r="V214" s="3"/>
      <c r="W214" s="3"/>
      <c r="X214" s="3"/>
      <c r="Y214" s="3"/>
      <c r="Z214" s="3"/>
    </row>
    <row r="215" spans="1:26" ht="19.5" hidden="1" customHeight="1">
      <c r="A215" s="237"/>
      <c r="B215" s="159"/>
      <c r="C215" s="155"/>
      <c r="D215" s="159"/>
      <c r="E215" s="155"/>
      <c r="F215" s="159"/>
      <c r="G215" s="56"/>
      <c r="H215" s="159"/>
      <c r="I215" s="155"/>
      <c r="J215" s="159"/>
      <c r="K215" s="159"/>
      <c r="L215" s="159"/>
      <c r="M215" s="216"/>
      <c r="N215" s="159"/>
      <c r="O215" s="210"/>
      <c r="P215" s="3"/>
      <c r="Q215" s="3"/>
      <c r="R215" s="3"/>
      <c r="S215" s="3"/>
      <c r="T215" s="3"/>
      <c r="U215" s="3"/>
      <c r="V215" s="3"/>
      <c r="W215" s="3"/>
      <c r="X215" s="3"/>
      <c r="Y215" s="3"/>
      <c r="Z215" s="3"/>
    </row>
    <row r="216" spans="1:26" ht="69.75" hidden="1" customHeight="1">
      <c r="A216" s="280" t="s">
        <v>379</v>
      </c>
      <c r="B216" s="156" t="s">
        <v>380</v>
      </c>
      <c r="C216" s="30"/>
      <c r="D216" s="156" t="s">
        <v>381</v>
      </c>
      <c r="E216" s="30"/>
      <c r="F216" s="156" t="s">
        <v>382</v>
      </c>
      <c r="G216" s="30"/>
      <c r="H216" s="167" t="s">
        <v>383</v>
      </c>
      <c r="I216" s="156"/>
      <c r="J216" s="156" t="s">
        <v>384</v>
      </c>
      <c r="K216" s="195">
        <f>IF(COUNTA(I216:I217)=1,4,IF(COUNTA(G216:G217)=2,3,IF(COUNTA(E216:E217)=2,2,1)))</f>
        <v>1</v>
      </c>
      <c r="L216" s="211">
        <f>AVERAGE(K216:K218)</f>
        <v>1</v>
      </c>
      <c r="M216" s="216"/>
      <c r="N216" s="222"/>
      <c r="O216" s="223"/>
      <c r="P216" s="3"/>
      <c r="Q216" s="3"/>
      <c r="R216" s="3"/>
      <c r="S216" s="3"/>
      <c r="T216" s="3"/>
      <c r="U216" s="3"/>
      <c r="V216" s="3"/>
      <c r="W216" s="3"/>
      <c r="X216" s="3"/>
      <c r="Y216" s="3"/>
      <c r="Z216" s="3"/>
    </row>
    <row r="217" spans="1:26" ht="85.5" hidden="1" customHeight="1">
      <c r="A217" s="236"/>
      <c r="B217" s="159"/>
      <c r="C217" s="30"/>
      <c r="D217" s="159"/>
      <c r="E217" s="30"/>
      <c r="F217" s="159"/>
      <c r="G217" s="30"/>
      <c r="H217" s="159"/>
      <c r="I217" s="157"/>
      <c r="J217" s="159"/>
      <c r="K217" s="159"/>
      <c r="L217" s="158"/>
      <c r="M217" s="216"/>
      <c r="N217" s="159"/>
      <c r="O217" s="210"/>
      <c r="P217" s="3"/>
      <c r="Q217" s="3"/>
      <c r="R217" s="3"/>
      <c r="S217" s="3"/>
      <c r="T217" s="3"/>
      <c r="U217" s="3"/>
      <c r="V217" s="3"/>
      <c r="W217" s="3"/>
      <c r="X217" s="3"/>
      <c r="Y217" s="3"/>
      <c r="Z217" s="3"/>
    </row>
    <row r="218" spans="1:26" ht="168" hidden="1" customHeight="1">
      <c r="A218" s="237"/>
      <c r="B218" s="30" t="s">
        <v>385</v>
      </c>
      <c r="C218" s="30"/>
      <c r="D218" s="28" t="s">
        <v>386</v>
      </c>
      <c r="E218" s="30"/>
      <c r="F218" s="63" t="s">
        <v>387</v>
      </c>
      <c r="G218" s="30"/>
      <c r="H218" s="63" t="s">
        <v>388</v>
      </c>
      <c r="I218" s="30"/>
      <c r="J218" s="28" t="s">
        <v>389</v>
      </c>
      <c r="K218" s="31">
        <f>IF(COUNTA(I218)=1,4,IF(COUNTA(G218)=1,3,IF(COUNTA(E218)=1,2,1)))</f>
        <v>1</v>
      </c>
      <c r="L218" s="159"/>
      <c r="M218" s="216"/>
      <c r="N218" s="76"/>
      <c r="O218" s="223"/>
      <c r="P218" s="3"/>
      <c r="Q218" s="3"/>
      <c r="R218" s="3"/>
      <c r="S218" s="3"/>
      <c r="T218" s="3"/>
      <c r="U218" s="3"/>
      <c r="V218" s="3"/>
      <c r="W218" s="3"/>
      <c r="X218" s="3"/>
      <c r="Y218" s="3"/>
      <c r="Z218" s="3"/>
    </row>
    <row r="219" spans="1:26" ht="141.75" hidden="1" customHeight="1">
      <c r="A219" s="304" t="s">
        <v>390</v>
      </c>
      <c r="B219" s="35" t="s">
        <v>391</v>
      </c>
      <c r="C219" s="35"/>
      <c r="D219" s="35" t="s">
        <v>392</v>
      </c>
      <c r="E219" s="35"/>
      <c r="F219" s="35" t="s">
        <v>393</v>
      </c>
      <c r="G219" s="35"/>
      <c r="H219" s="35" t="s">
        <v>394</v>
      </c>
      <c r="I219" s="35"/>
      <c r="J219" s="33" t="s">
        <v>395</v>
      </c>
      <c r="K219" s="31">
        <f>IF(COUNTA(I219)=1,4,IF(COUNTA(G219)=1,3,IF(COUNTA(E219)=1,2,1)))</f>
        <v>1</v>
      </c>
      <c r="L219" s="218">
        <f>AVERAGE(K219:K234)</f>
        <v>1</v>
      </c>
      <c r="M219" s="216"/>
      <c r="N219" s="78"/>
      <c r="O219" s="209"/>
      <c r="P219" s="3"/>
      <c r="Q219" s="3"/>
      <c r="R219" s="3"/>
      <c r="S219" s="3"/>
      <c r="T219" s="3"/>
      <c r="U219" s="3"/>
      <c r="V219" s="3"/>
      <c r="W219" s="3"/>
      <c r="X219" s="3"/>
      <c r="Y219" s="3"/>
      <c r="Z219" s="3"/>
    </row>
    <row r="220" spans="1:26" ht="166.5" hidden="1" customHeight="1">
      <c r="A220" s="236"/>
      <c r="B220" s="35" t="s">
        <v>396</v>
      </c>
      <c r="C220" s="35"/>
      <c r="D220" s="35" t="s">
        <v>397</v>
      </c>
      <c r="E220" s="35"/>
      <c r="F220" s="35" t="s">
        <v>398</v>
      </c>
      <c r="G220" s="35"/>
      <c r="H220" s="35" t="s">
        <v>399</v>
      </c>
      <c r="I220" s="35"/>
      <c r="J220" s="33" t="s">
        <v>400</v>
      </c>
      <c r="K220" s="31">
        <f>IF(COUNTA(I220)=1,4,IF(COUNTA(G220)=1,3,IF(COUNTA(E220)=1,2,1)))</f>
        <v>1</v>
      </c>
      <c r="L220" s="219"/>
      <c r="M220" s="216"/>
      <c r="N220" s="79"/>
      <c r="O220" s="209"/>
      <c r="P220" s="3"/>
      <c r="Q220" s="3"/>
      <c r="R220" s="3"/>
      <c r="S220" s="3"/>
      <c r="T220" s="3"/>
      <c r="U220" s="3"/>
      <c r="V220" s="3"/>
      <c r="W220" s="3"/>
      <c r="X220" s="3"/>
      <c r="Y220" s="3"/>
      <c r="Z220" s="3"/>
    </row>
    <row r="221" spans="1:26" ht="113.25" hidden="1" customHeight="1">
      <c r="A221" s="236"/>
      <c r="B221" s="35" t="s">
        <v>401</v>
      </c>
      <c r="C221" s="35"/>
      <c r="D221" s="35" t="s">
        <v>402</v>
      </c>
      <c r="E221" s="35"/>
      <c r="F221" s="35" t="s">
        <v>403</v>
      </c>
      <c r="G221" s="35"/>
      <c r="H221" s="35" t="s">
        <v>404</v>
      </c>
      <c r="I221" s="35"/>
      <c r="J221" s="33" t="s">
        <v>405</v>
      </c>
      <c r="K221" s="31">
        <f>IF(COUNTA(I221)=1,4,IF(COUNTA(G221)=1,3,IF(COUNTA(E221)=1,2,1)))</f>
        <v>1</v>
      </c>
      <c r="L221" s="219"/>
      <c r="M221" s="216"/>
      <c r="N221" s="79"/>
      <c r="O221" s="209"/>
      <c r="P221" s="3"/>
      <c r="Q221" s="3"/>
      <c r="R221" s="3"/>
      <c r="S221" s="3"/>
      <c r="T221" s="3"/>
      <c r="U221" s="3"/>
      <c r="V221" s="3"/>
      <c r="W221" s="3"/>
      <c r="X221" s="3"/>
      <c r="Y221" s="3"/>
      <c r="Z221" s="3"/>
    </row>
    <row r="222" spans="1:26" ht="69.75" hidden="1" customHeight="1">
      <c r="A222" s="236"/>
      <c r="B222" s="149" t="s">
        <v>406</v>
      </c>
      <c r="C222" s="149"/>
      <c r="D222" s="149" t="s">
        <v>407</v>
      </c>
      <c r="E222" s="35"/>
      <c r="F222" s="149" t="s">
        <v>408</v>
      </c>
      <c r="G222" s="149"/>
      <c r="H222" s="149" t="s">
        <v>409</v>
      </c>
      <c r="I222" s="149"/>
      <c r="J222" s="149" t="s">
        <v>410</v>
      </c>
      <c r="K222" s="195">
        <f>IF(COUNTA(I222:I223)=1,4,IF(COUNTA(G222:G223)=1,3,IF(COUNTA(E222:E223)=2,2,1)))</f>
        <v>1</v>
      </c>
      <c r="L222" s="219"/>
      <c r="M222" s="216"/>
      <c r="N222" s="79"/>
      <c r="O222" s="209"/>
      <c r="P222" s="3"/>
      <c r="Q222" s="3"/>
      <c r="R222" s="3"/>
      <c r="S222" s="3"/>
      <c r="T222" s="3"/>
      <c r="U222" s="3"/>
      <c r="V222" s="3"/>
      <c r="W222" s="3"/>
      <c r="X222" s="3"/>
      <c r="Y222" s="3"/>
      <c r="Z222" s="3"/>
    </row>
    <row r="223" spans="1:26" ht="64.5" hidden="1" customHeight="1">
      <c r="A223" s="236"/>
      <c r="B223" s="159"/>
      <c r="C223" s="152"/>
      <c r="D223" s="159"/>
      <c r="E223" s="35"/>
      <c r="F223" s="159"/>
      <c r="G223" s="152"/>
      <c r="H223" s="159"/>
      <c r="I223" s="152"/>
      <c r="J223" s="159"/>
      <c r="K223" s="159"/>
      <c r="L223" s="219"/>
      <c r="M223" s="216"/>
      <c r="N223" s="79"/>
      <c r="O223" s="209"/>
      <c r="P223" s="3"/>
      <c r="Q223" s="3"/>
      <c r="R223" s="3"/>
      <c r="S223" s="3"/>
      <c r="T223" s="3"/>
      <c r="U223" s="3"/>
      <c r="V223" s="3"/>
      <c r="W223" s="3"/>
      <c r="X223" s="3"/>
      <c r="Y223" s="3"/>
      <c r="Z223" s="3"/>
    </row>
    <row r="224" spans="1:26" ht="43.5" hidden="1" customHeight="1">
      <c r="A224" s="236"/>
      <c r="B224" s="149" t="s">
        <v>411</v>
      </c>
      <c r="C224" s="149"/>
      <c r="D224" s="149" t="s">
        <v>412</v>
      </c>
      <c r="E224" s="149"/>
      <c r="F224" s="149" t="s">
        <v>413</v>
      </c>
      <c r="G224" s="35"/>
      <c r="H224" s="149" t="s">
        <v>414</v>
      </c>
      <c r="I224" s="149"/>
      <c r="J224" s="149" t="s">
        <v>415</v>
      </c>
      <c r="K224" s="195">
        <f>IF(COUNTA(I224:I227)=1,4,IF(COUNTA(G224:G227)=4,3,IF(COUNTA(E224:E227)=1,2,1)))</f>
        <v>1</v>
      </c>
      <c r="L224" s="219"/>
      <c r="M224" s="216"/>
      <c r="N224" s="222"/>
      <c r="O224" s="209"/>
      <c r="P224" s="3"/>
      <c r="Q224" s="3"/>
      <c r="R224" s="3"/>
      <c r="S224" s="3"/>
      <c r="T224" s="3"/>
      <c r="U224" s="3"/>
      <c r="V224" s="3"/>
      <c r="W224" s="3"/>
      <c r="X224" s="3"/>
      <c r="Y224" s="3"/>
      <c r="Z224" s="3"/>
    </row>
    <row r="225" spans="1:26" ht="21" hidden="1" customHeight="1">
      <c r="A225" s="236"/>
      <c r="B225" s="158"/>
      <c r="C225" s="150"/>
      <c r="D225" s="158"/>
      <c r="E225" s="150"/>
      <c r="F225" s="158"/>
      <c r="G225" s="35"/>
      <c r="H225" s="158"/>
      <c r="I225" s="150"/>
      <c r="J225" s="158"/>
      <c r="K225" s="158"/>
      <c r="L225" s="219"/>
      <c r="M225" s="216"/>
      <c r="N225" s="158"/>
      <c r="O225" s="210"/>
      <c r="P225" s="3"/>
      <c r="Q225" s="3"/>
      <c r="R225" s="3"/>
      <c r="S225" s="3"/>
      <c r="T225" s="3"/>
      <c r="U225" s="3"/>
      <c r="V225" s="3"/>
      <c r="W225" s="3"/>
      <c r="X225" s="3"/>
      <c r="Y225" s="3"/>
      <c r="Z225" s="3"/>
    </row>
    <row r="226" spans="1:26" ht="21" hidden="1" customHeight="1">
      <c r="A226" s="236"/>
      <c r="B226" s="158"/>
      <c r="C226" s="150"/>
      <c r="D226" s="158"/>
      <c r="E226" s="150"/>
      <c r="F226" s="158"/>
      <c r="G226" s="35"/>
      <c r="H226" s="158"/>
      <c r="I226" s="150"/>
      <c r="J226" s="158"/>
      <c r="K226" s="158"/>
      <c r="L226" s="219"/>
      <c r="M226" s="216"/>
      <c r="N226" s="158"/>
      <c r="O226" s="74"/>
      <c r="P226" s="3"/>
      <c r="Q226" s="3"/>
      <c r="R226" s="3"/>
      <c r="S226" s="3"/>
      <c r="T226" s="3"/>
      <c r="U226" s="3"/>
      <c r="V226" s="3"/>
      <c r="W226" s="3"/>
      <c r="X226" s="3"/>
      <c r="Y226" s="3"/>
      <c r="Z226" s="3"/>
    </row>
    <row r="227" spans="1:26" ht="21" hidden="1" customHeight="1">
      <c r="A227" s="236"/>
      <c r="B227" s="159"/>
      <c r="C227" s="152"/>
      <c r="D227" s="159"/>
      <c r="E227" s="152"/>
      <c r="F227" s="159"/>
      <c r="G227" s="35"/>
      <c r="H227" s="159"/>
      <c r="I227" s="152"/>
      <c r="J227" s="159"/>
      <c r="K227" s="159"/>
      <c r="L227" s="219"/>
      <c r="M227" s="216"/>
      <c r="N227" s="159"/>
      <c r="O227" s="75"/>
      <c r="P227" s="3"/>
      <c r="Q227" s="3"/>
      <c r="R227" s="3"/>
      <c r="S227" s="3"/>
      <c r="T227" s="3"/>
      <c r="U227" s="3"/>
      <c r="V227" s="3"/>
      <c r="W227" s="3"/>
      <c r="X227" s="3"/>
      <c r="Y227" s="3"/>
      <c r="Z227" s="3"/>
    </row>
    <row r="228" spans="1:26" ht="32.25" hidden="1" customHeight="1">
      <c r="A228" s="236"/>
      <c r="B228" s="149" t="s">
        <v>416</v>
      </c>
      <c r="C228" s="149"/>
      <c r="D228" s="149" t="s">
        <v>417</v>
      </c>
      <c r="E228" s="149"/>
      <c r="F228" s="149" t="s">
        <v>418</v>
      </c>
      <c r="G228" s="35"/>
      <c r="H228" s="149" t="s">
        <v>419</v>
      </c>
      <c r="I228" s="149"/>
      <c r="J228" s="149" t="s">
        <v>420</v>
      </c>
      <c r="K228" s="195">
        <f>IF(COUNTA(I228:I234)=1,4,IF(COUNTA(G228:G234)=7,3,IF(COUNTA(E228:E234)=2,2,1)))</f>
        <v>1</v>
      </c>
      <c r="L228" s="219"/>
      <c r="M228" s="216"/>
      <c r="N228" s="222"/>
      <c r="O228" s="221"/>
      <c r="P228" s="3"/>
      <c r="Q228" s="3"/>
      <c r="R228" s="3"/>
      <c r="S228" s="3"/>
      <c r="T228" s="3"/>
      <c r="U228" s="3"/>
      <c r="V228" s="3"/>
      <c r="W228" s="3"/>
      <c r="X228" s="3"/>
      <c r="Y228" s="3"/>
      <c r="Z228" s="3"/>
    </row>
    <row r="229" spans="1:26" ht="36.75" hidden="1" customHeight="1">
      <c r="A229" s="236"/>
      <c r="B229" s="158"/>
      <c r="C229" s="152"/>
      <c r="D229" s="158"/>
      <c r="E229" s="152"/>
      <c r="F229" s="158"/>
      <c r="G229" s="35"/>
      <c r="H229" s="158"/>
      <c r="I229" s="150"/>
      <c r="J229" s="158"/>
      <c r="K229" s="158"/>
      <c r="L229" s="219"/>
      <c r="M229" s="216"/>
      <c r="N229" s="158"/>
      <c r="O229" s="209"/>
      <c r="P229" s="3"/>
      <c r="Q229" s="3"/>
      <c r="R229" s="3"/>
      <c r="S229" s="3"/>
      <c r="T229" s="3"/>
      <c r="U229" s="3"/>
      <c r="V229" s="3"/>
      <c r="W229" s="3"/>
      <c r="X229" s="3"/>
      <c r="Y229" s="3"/>
      <c r="Z229" s="3"/>
    </row>
    <row r="230" spans="1:26" ht="16.5" hidden="1" customHeight="1">
      <c r="A230" s="236"/>
      <c r="B230" s="158"/>
      <c r="C230" s="149"/>
      <c r="D230" s="158"/>
      <c r="E230" s="149"/>
      <c r="F230" s="158"/>
      <c r="G230" s="35"/>
      <c r="H230" s="158"/>
      <c r="I230" s="150"/>
      <c r="J230" s="158"/>
      <c r="K230" s="158"/>
      <c r="L230" s="219"/>
      <c r="M230" s="216"/>
      <c r="N230" s="158"/>
      <c r="O230" s="209"/>
      <c r="P230" s="3"/>
      <c r="Q230" s="3"/>
      <c r="R230" s="3"/>
      <c r="S230" s="3"/>
      <c r="T230" s="3"/>
      <c r="U230" s="3"/>
      <c r="V230" s="3"/>
      <c r="W230" s="3"/>
      <c r="X230" s="3"/>
      <c r="Y230" s="3"/>
      <c r="Z230" s="3"/>
    </row>
    <row r="231" spans="1:26" ht="16.5" hidden="1" customHeight="1">
      <c r="A231" s="236"/>
      <c r="B231" s="158"/>
      <c r="C231" s="150"/>
      <c r="D231" s="158"/>
      <c r="E231" s="150"/>
      <c r="F231" s="158"/>
      <c r="G231" s="35"/>
      <c r="H231" s="158"/>
      <c r="I231" s="150"/>
      <c r="J231" s="158"/>
      <c r="K231" s="158"/>
      <c r="L231" s="219"/>
      <c r="M231" s="216"/>
      <c r="N231" s="158"/>
      <c r="O231" s="209"/>
      <c r="P231" s="3"/>
      <c r="Q231" s="3"/>
      <c r="R231" s="3"/>
      <c r="S231" s="3"/>
      <c r="T231" s="3"/>
      <c r="U231" s="3"/>
      <c r="V231" s="3"/>
      <c r="W231" s="3"/>
      <c r="X231" s="3"/>
      <c r="Y231" s="3"/>
      <c r="Z231" s="3"/>
    </row>
    <row r="232" spans="1:26" ht="16.5" hidden="1" customHeight="1">
      <c r="A232" s="236"/>
      <c r="B232" s="158"/>
      <c r="C232" s="150"/>
      <c r="D232" s="158"/>
      <c r="E232" s="150"/>
      <c r="F232" s="158"/>
      <c r="G232" s="35"/>
      <c r="H232" s="158"/>
      <c r="I232" s="150"/>
      <c r="J232" s="158"/>
      <c r="K232" s="158"/>
      <c r="L232" s="219"/>
      <c r="M232" s="216"/>
      <c r="N232" s="158"/>
      <c r="O232" s="209"/>
      <c r="P232" s="3"/>
      <c r="Q232" s="3"/>
      <c r="R232" s="3"/>
      <c r="S232" s="3"/>
      <c r="T232" s="3"/>
      <c r="U232" s="3"/>
      <c r="V232" s="3"/>
      <c r="W232" s="3"/>
      <c r="X232" s="3"/>
      <c r="Y232" s="3"/>
      <c r="Z232" s="3"/>
    </row>
    <row r="233" spans="1:26" ht="9.75" hidden="1" customHeight="1">
      <c r="A233" s="236"/>
      <c r="B233" s="158"/>
      <c r="C233" s="150"/>
      <c r="D233" s="158"/>
      <c r="E233" s="150"/>
      <c r="F233" s="158"/>
      <c r="G233" s="35"/>
      <c r="H233" s="158"/>
      <c r="I233" s="150"/>
      <c r="J233" s="158"/>
      <c r="K233" s="158"/>
      <c r="L233" s="219"/>
      <c r="M233" s="216"/>
      <c r="N233" s="158"/>
      <c r="O233" s="209"/>
      <c r="P233" s="3"/>
      <c r="Q233" s="3"/>
      <c r="R233" s="3"/>
      <c r="S233" s="3"/>
      <c r="T233" s="3"/>
      <c r="U233" s="3"/>
      <c r="V233" s="3"/>
      <c r="W233" s="3"/>
      <c r="X233" s="3"/>
      <c r="Y233" s="3"/>
      <c r="Z233" s="3"/>
    </row>
    <row r="234" spans="1:26" ht="18" hidden="1" customHeight="1" thickBot="1">
      <c r="A234" s="246"/>
      <c r="B234" s="160"/>
      <c r="C234" s="151"/>
      <c r="D234" s="160"/>
      <c r="E234" s="151"/>
      <c r="F234" s="160"/>
      <c r="G234" s="80"/>
      <c r="H234" s="160"/>
      <c r="I234" s="151"/>
      <c r="J234" s="160"/>
      <c r="K234" s="160"/>
      <c r="L234" s="220"/>
      <c r="M234" s="217"/>
      <c r="N234" s="160"/>
      <c r="O234" s="224"/>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spans="1:26" ht="15.7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sheetData>
  <sheetProtection selectLockedCells="1"/>
  <dataConsolidate/>
  <mergeCells count="577">
    <mergeCell ref="E83:E85"/>
    <mergeCell ref="G83:G85"/>
    <mergeCell ref="I83:I85"/>
    <mergeCell ref="J68:J70"/>
    <mergeCell ref="I68:I70"/>
    <mergeCell ref="G68:G70"/>
    <mergeCell ref="C72:C73"/>
    <mergeCell ref="E72:E73"/>
    <mergeCell ref="I72:I73"/>
    <mergeCell ref="C74:C75"/>
    <mergeCell ref="E74:E75"/>
    <mergeCell ref="G74:G75"/>
    <mergeCell ref="H78:H80"/>
    <mergeCell ref="H81:H82"/>
    <mergeCell ref="F83:F85"/>
    <mergeCell ref="H83:H85"/>
    <mergeCell ref="H74:H75"/>
    <mergeCell ref="J81:J82"/>
    <mergeCell ref="J83:J85"/>
    <mergeCell ref="G63:G65"/>
    <mergeCell ref="G66:G67"/>
    <mergeCell ref="D68:D70"/>
    <mergeCell ref="F68:F70"/>
    <mergeCell ref="H68:H70"/>
    <mergeCell ref="H52:H55"/>
    <mergeCell ref="E78:E79"/>
    <mergeCell ref="I78:I80"/>
    <mergeCell ref="E81:E82"/>
    <mergeCell ref="I81:I82"/>
    <mergeCell ref="N204:N206"/>
    <mergeCell ref="O204:O206"/>
    <mergeCell ref="L207:L215"/>
    <mergeCell ref="J208:J215"/>
    <mergeCell ref="J222:J223"/>
    <mergeCell ref="J224:J227"/>
    <mergeCell ref="H228:H234"/>
    <mergeCell ref="J228:J234"/>
    <mergeCell ref="F208:F215"/>
    <mergeCell ref="H208:H215"/>
    <mergeCell ref="F216:F217"/>
    <mergeCell ref="H216:H217"/>
    <mergeCell ref="J216:J217"/>
    <mergeCell ref="H222:H223"/>
    <mergeCell ref="H224:H227"/>
    <mergeCell ref="N216:N217"/>
    <mergeCell ref="N224:N227"/>
    <mergeCell ref="N228:N234"/>
    <mergeCell ref="F224:F227"/>
    <mergeCell ref="F228:F234"/>
    <mergeCell ref="N167:N169"/>
    <mergeCell ref="H194:H201"/>
    <mergeCell ref="J194:J201"/>
    <mergeCell ref="N170:N177"/>
    <mergeCell ref="N186:N193"/>
    <mergeCell ref="N194:N201"/>
    <mergeCell ref="O167:O169"/>
    <mergeCell ref="H170:H177"/>
    <mergeCell ref="J170:J177"/>
    <mergeCell ref="K170:K177"/>
    <mergeCell ref="L170:L177"/>
    <mergeCell ref="J178:J185"/>
    <mergeCell ref="H178:H185"/>
    <mergeCell ref="H186:H193"/>
    <mergeCell ref="J186:J193"/>
    <mergeCell ref="O186:O193"/>
    <mergeCell ref="N178:N185"/>
    <mergeCell ref="O178:O185"/>
    <mergeCell ref="O170:O177"/>
    <mergeCell ref="B224:B227"/>
    <mergeCell ref="B228:B234"/>
    <mergeCell ref="B157:B162"/>
    <mergeCell ref="B163:B164"/>
    <mergeCell ref="B167:B169"/>
    <mergeCell ref="B170:B177"/>
    <mergeCell ref="B178:B185"/>
    <mergeCell ref="B186:B193"/>
    <mergeCell ref="A203:B203"/>
    <mergeCell ref="A216:A218"/>
    <mergeCell ref="A219:A234"/>
    <mergeCell ref="A132:A164"/>
    <mergeCell ref="A167:A169"/>
    <mergeCell ref="A170:A177"/>
    <mergeCell ref="A178:A193"/>
    <mergeCell ref="A194:A201"/>
    <mergeCell ref="A204:A206"/>
    <mergeCell ref="B138:B143"/>
    <mergeCell ref="B144:B150"/>
    <mergeCell ref="B151:B156"/>
    <mergeCell ref="A166:B166"/>
    <mergeCell ref="B194:B201"/>
    <mergeCell ref="B204:B206"/>
    <mergeCell ref="B208:B215"/>
    <mergeCell ref="B216:B217"/>
    <mergeCell ref="B132:B137"/>
    <mergeCell ref="B222:B223"/>
    <mergeCell ref="A165:M165"/>
    <mergeCell ref="C166:G166"/>
    <mergeCell ref="H166:I166"/>
    <mergeCell ref="C167:J167"/>
    <mergeCell ref="K167:M168"/>
    <mergeCell ref="C204:J204"/>
    <mergeCell ref="K204:M205"/>
    <mergeCell ref="D138:D143"/>
    <mergeCell ref="D144:D150"/>
    <mergeCell ref="F186:F193"/>
    <mergeCell ref="F194:F201"/>
    <mergeCell ref="F222:F223"/>
    <mergeCell ref="D222:D223"/>
    <mergeCell ref="J163:J164"/>
    <mergeCell ref="H157:H162"/>
    <mergeCell ref="H163:H164"/>
    <mergeCell ref="K222:K223"/>
    <mergeCell ref="A207:A215"/>
    <mergeCell ref="A202:M202"/>
    <mergeCell ref="H203:I203"/>
    <mergeCell ref="D208:D215"/>
    <mergeCell ref="C203:G203"/>
    <mergeCell ref="B83:B85"/>
    <mergeCell ref="A87:B87"/>
    <mergeCell ref="D83:D85"/>
    <mergeCell ref="D78:D80"/>
    <mergeCell ref="D81:D82"/>
    <mergeCell ref="B59:B60"/>
    <mergeCell ref="B61:B62"/>
    <mergeCell ref="B88:B90"/>
    <mergeCell ref="A52:A70"/>
    <mergeCell ref="A71:A75"/>
    <mergeCell ref="A77:A85"/>
    <mergeCell ref="A88:A90"/>
    <mergeCell ref="B52:B55"/>
    <mergeCell ref="C54:C55"/>
    <mergeCell ref="C78:C79"/>
    <mergeCell ref="D52:D55"/>
    <mergeCell ref="D56:D58"/>
    <mergeCell ref="C81:C82"/>
    <mergeCell ref="B91:B92"/>
    <mergeCell ref="B93:B94"/>
    <mergeCell ref="B95:B98"/>
    <mergeCell ref="B99:B102"/>
    <mergeCell ref="G56:G57"/>
    <mergeCell ref="B103:B107"/>
    <mergeCell ref="D91:D92"/>
    <mergeCell ref="K61:K62"/>
    <mergeCell ref="F56:F58"/>
    <mergeCell ref="H56:H58"/>
    <mergeCell ref="D59:D60"/>
    <mergeCell ref="F59:F60"/>
    <mergeCell ref="D61:D62"/>
    <mergeCell ref="F61:F62"/>
    <mergeCell ref="F63:F65"/>
    <mergeCell ref="H63:H65"/>
    <mergeCell ref="J56:J58"/>
    <mergeCell ref="H93:H94"/>
    <mergeCell ref="H95:H98"/>
    <mergeCell ref="H99:H102"/>
    <mergeCell ref="J99:J102"/>
    <mergeCell ref="H103:H107"/>
    <mergeCell ref="J103:J107"/>
    <mergeCell ref="K72:K73"/>
    <mergeCell ref="B81:B82"/>
    <mergeCell ref="J59:J60"/>
    <mergeCell ref="J61:J62"/>
    <mergeCell ref="J63:J65"/>
    <mergeCell ref="J66:J67"/>
    <mergeCell ref="L4:O4"/>
    <mergeCell ref="B46:B51"/>
    <mergeCell ref="B56:B58"/>
    <mergeCell ref="N72:N73"/>
    <mergeCell ref="O72:O73"/>
    <mergeCell ref="K22:K27"/>
    <mergeCell ref="N22:N27"/>
    <mergeCell ref="N28:N34"/>
    <mergeCell ref="O28:O34"/>
    <mergeCell ref="K35:K38"/>
    <mergeCell ref="N35:N38"/>
    <mergeCell ref="K28:K34"/>
    <mergeCell ref="K40:K45"/>
    <mergeCell ref="N40:N45"/>
    <mergeCell ref="O40:O45"/>
    <mergeCell ref="K46:K51"/>
    <mergeCell ref="N46:N51"/>
    <mergeCell ref="O46:O51"/>
    <mergeCell ref="N52:N55"/>
    <mergeCell ref="O52:O55"/>
    <mergeCell ref="K56:K58"/>
    <mergeCell ref="N56:N58"/>
    <mergeCell ref="L52:L70"/>
    <mergeCell ref="K59:K60"/>
    <mergeCell ref="K5:M6"/>
    <mergeCell ref="N5:N7"/>
    <mergeCell ref="O5:O7"/>
    <mergeCell ref="O8:O14"/>
    <mergeCell ref="O15:O21"/>
    <mergeCell ref="O22:O27"/>
    <mergeCell ref="O35:O38"/>
    <mergeCell ref="O56:O58"/>
    <mergeCell ref="K52:K55"/>
    <mergeCell ref="K8:K14"/>
    <mergeCell ref="M8:M85"/>
    <mergeCell ref="K63:K65"/>
    <mergeCell ref="N84:N85"/>
    <mergeCell ref="O84:O85"/>
    <mergeCell ref="L8:L27"/>
    <mergeCell ref="L28:L51"/>
    <mergeCell ref="K68:K70"/>
    <mergeCell ref="N68:N70"/>
    <mergeCell ref="O68:O70"/>
    <mergeCell ref="L71:L75"/>
    <mergeCell ref="N74:N75"/>
    <mergeCell ref="O74:O75"/>
    <mergeCell ref="N78:N80"/>
    <mergeCell ref="O78:O80"/>
    <mergeCell ref="J8:J14"/>
    <mergeCell ref="H59:H60"/>
    <mergeCell ref="H61:H62"/>
    <mergeCell ref="J28:J34"/>
    <mergeCell ref="J35:J38"/>
    <mergeCell ref="J40:J45"/>
    <mergeCell ref="J46:J51"/>
    <mergeCell ref="J52:J55"/>
    <mergeCell ref="I8:I9"/>
    <mergeCell ref="I10:I11"/>
    <mergeCell ref="I12:I13"/>
    <mergeCell ref="I15:I16"/>
    <mergeCell ref="I17:I18"/>
    <mergeCell ref="I20:I21"/>
    <mergeCell ref="I28:I29"/>
    <mergeCell ref="I30:I31"/>
    <mergeCell ref="I33:I34"/>
    <mergeCell ref="I40:I45"/>
    <mergeCell ref="I48:I51"/>
    <mergeCell ref="I46:I47"/>
    <mergeCell ref="I56:I57"/>
    <mergeCell ref="A1:F1"/>
    <mergeCell ref="G1:O2"/>
    <mergeCell ref="A2:B2"/>
    <mergeCell ref="D2:E2"/>
    <mergeCell ref="A3:O3"/>
    <mergeCell ref="A4:B4"/>
    <mergeCell ref="C4:F4"/>
    <mergeCell ref="H138:H143"/>
    <mergeCell ref="J138:J143"/>
    <mergeCell ref="A91:A102"/>
    <mergeCell ref="A103:A118"/>
    <mergeCell ref="A122:A131"/>
    <mergeCell ref="B22:B27"/>
    <mergeCell ref="D22:D27"/>
    <mergeCell ref="A28:A51"/>
    <mergeCell ref="B28:B34"/>
    <mergeCell ref="D28:D34"/>
    <mergeCell ref="B35:B38"/>
    <mergeCell ref="B68:B70"/>
    <mergeCell ref="B72:B73"/>
    <mergeCell ref="D72:D73"/>
    <mergeCell ref="B74:B75"/>
    <mergeCell ref="D74:D75"/>
    <mergeCell ref="B78:B80"/>
    <mergeCell ref="H4:I4"/>
    <mergeCell ref="H8:H14"/>
    <mergeCell ref="H15:H21"/>
    <mergeCell ref="H22:H27"/>
    <mergeCell ref="J15:J21"/>
    <mergeCell ref="J22:J27"/>
    <mergeCell ref="J72:J73"/>
    <mergeCell ref="J74:J75"/>
    <mergeCell ref="J78:J80"/>
    <mergeCell ref="H72:H73"/>
    <mergeCell ref="C5:J5"/>
    <mergeCell ref="F74:F75"/>
    <mergeCell ref="F22:F27"/>
    <mergeCell ref="F28:F34"/>
    <mergeCell ref="H28:H34"/>
    <mergeCell ref="F35:F38"/>
    <mergeCell ref="H35:H38"/>
    <mergeCell ref="F40:F45"/>
    <mergeCell ref="H40:H45"/>
    <mergeCell ref="H66:H67"/>
    <mergeCell ref="D46:D51"/>
    <mergeCell ref="F46:F51"/>
    <mergeCell ref="H46:H51"/>
    <mergeCell ref="F52:F55"/>
    <mergeCell ref="B108:B113"/>
    <mergeCell ref="B114:B117"/>
    <mergeCell ref="B118:B121"/>
    <mergeCell ref="B122:B125"/>
    <mergeCell ref="B126:B131"/>
    <mergeCell ref="B63:B65"/>
    <mergeCell ref="D63:D65"/>
    <mergeCell ref="B66:B67"/>
    <mergeCell ref="D66:D67"/>
    <mergeCell ref="D93:D94"/>
    <mergeCell ref="D95:D98"/>
    <mergeCell ref="D99:D102"/>
    <mergeCell ref="D103:D107"/>
    <mergeCell ref="D108:D113"/>
    <mergeCell ref="D114:D117"/>
    <mergeCell ref="D118:D121"/>
    <mergeCell ref="D122:D125"/>
    <mergeCell ref="D126:D131"/>
    <mergeCell ref="A86:M86"/>
    <mergeCell ref="C87:G87"/>
    <mergeCell ref="H87:I87"/>
    <mergeCell ref="C88:J88"/>
    <mergeCell ref="F66:F67"/>
    <mergeCell ref="F72:F73"/>
    <mergeCell ref="A5:A7"/>
    <mergeCell ref="B5:B7"/>
    <mergeCell ref="A8:A27"/>
    <mergeCell ref="B8:B14"/>
    <mergeCell ref="F8:F14"/>
    <mergeCell ref="B15:B21"/>
    <mergeCell ref="F15:F21"/>
    <mergeCell ref="D35:D38"/>
    <mergeCell ref="D40:D45"/>
    <mergeCell ref="B40:B45"/>
    <mergeCell ref="D8:D14"/>
    <mergeCell ref="D15:D21"/>
    <mergeCell ref="C8:C11"/>
    <mergeCell ref="C12:C14"/>
    <mergeCell ref="E8:E11"/>
    <mergeCell ref="E12:E14"/>
    <mergeCell ref="C15:C18"/>
    <mergeCell ref="C19:C21"/>
    <mergeCell ref="E15:E18"/>
    <mergeCell ref="E19:E21"/>
    <mergeCell ref="C28:C30"/>
    <mergeCell ref="C31:C34"/>
    <mergeCell ref="E28:E30"/>
    <mergeCell ref="E31:E34"/>
    <mergeCell ref="J108:J113"/>
    <mergeCell ref="K93:K94"/>
    <mergeCell ref="K95:K98"/>
    <mergeCell ref="O114:O117"/>
    <mergeCell ref="N122:N125"/>
    <mergeCell ref="O122:O125"/>
    <mergeCell ref="N126:N131"/>
    <mergeCell ref="O126:O131"/>
    <mergeCell ref="F78:F80"/>
    <mergeCell ref="F81:F82"/>
    <mergeCell ref="F91:F92"/>
    <mergeCell ref="H91:H92"/>
    <mergeCell ref="J91:J92"/>
    <mergeCell ref="K91:K92"/>
    <mergeCell ref="F93:F94"/>
    <mergeCell ref="J93:J94"/>
    <mergeCell ref="J95:J98"/>
    <mergeCell ref="H108:H113"/>
    <mergeCell ref="H114:H117"/>
    <mergeCell ref="J114:J117"/>
    <mergeCell ref="F95:F98"/>
    <mergeCell ref="F99:F102"/>
    <mergeCell ref="F103:F107"/>
    <mergeCell ref="F108:F113"/>
    <mergeCell ref="H118:H121"/>
    <mergeCell ref="H122:H125"/>
    <mergeCell ref="O157:O162"/>
    <mergeCell ref="N163:N164"/>
    <mergeCell ref="O163:O164"/>
    <mergeCell ref="N165:O166"/>
    <mergeCell ref="N118:N121"/>
    <mergeCell ref="O118:O121"/>
    <mergeCell ref="F126:F131"/>
    <mergeCell ref="F132:F137"/>
    <mergeCell ref="H126:H131"/>
    <mergeCell ref="H132:H137"/>
    <mergeCell ref="J118:J121"/>
    <mergeCell ref="J122:J125"/>
    <mergeCell ref="J126:J131"/>
    <mergeCell ref="J132:J137"/>
    <mergeCell ref="H144:H150"/>
    <mergeCell ref="J144:J150"/>
    <mergeCell ref="H151:H156"/>
    <mergeCell ref="J151:J156"/>
    <mergeCell ref="J157:J162"/>
    <mergeCell ref="F138:F143"/>
    <mergeCell ref="F144:F150"/>
    <mergeCell ref="F151:F156"/>
    <mergeCell ref="N132:N137"/>
    <mergeCell ref="O132:O137"/>
    <mergeCell ref="O138:O143"/>
    <mergeCell ref="N138:N143"/>
    <mergeCell ref="K224:K227"/>
    <mergeCell ref="K228:K234"/>
    <mergeCell ref="K178:K185"/>
    <mergeCell ref="L178:L193"/>
    <mergeCell ref="K186:K193"/>
    <mergeCell ref="K194:K201"/>
    <mergeCell ref="L194:L201"/>
    <mergeCell ref="L203:M203"/>
    <mergeCell ref="K208:K215"/>
    <mergeCell ref="O194:O201"/>
    <mergeCell ref="N202:O203"/>
    <mergeCell ref="N208:N215"/>
    <mergeCell ref="O208:O215"/>
    <mergeCell ref="O216:O217"/>
    <mergeCell ref="O218:O225"/>
    <mergeCell ref="O228:O234"/>
    <mergeCell ref="N144:N150"/>
    <mergeCell ref="O144:O150"/>
    <mergeCell ref="N151:N156"/>
    <mergeCell ref="O151:O156"/>
    <mergeCell ref="N157:N162"/>
    <mergeCell ref="K122:K125"/>
    <mergeCell ref="L122:L131"/>
    <mergeCell ref="K126:K131"/>
    <mergeCell ref="M91:M164"/>
    <mergeCell ref="M170:M201"/>
    <mergeCell ref="M207:M234"/>
    <mergeCell ref="K74:K75"/>
    <mergeCell ref="L77:L85"/>
    <mergeCell ref="K78:K80"/>
    <mergeCell ref="K81:K82"/>
    <mergeCell ref="K83:K85"/>
    <mergeCell ref="L91:L102"/>
    <mergeCell ref="L166:M166"/>
    <mergeCell ref="K132:K137"/>
    <mergeCell ref="L132:L164"/>
    <mergeCell ref="K138:K143"/>
    <mergeCell ref="K144:K150"/>
    <mergeCell ref="K151:K156"/>
    <mergeCell ref="K157:K162"/>
    <mergeCell ref="K163:K164"/>
    <mergeCell ref="K216:K217"/>
    <mergeCell ref="L216:L218"/>
    <mergeCell ref="L219:L234"/>
    <mergeCell ref="N86:O87"/>
    <mergeCell ref="L87:M87"/>
    <mergeCell ref="K88:M89"/>
    <mergeCell ref="N88:N90"/>
    <mergeCell ref="O88:O90"/>
    <mergeCell ref="K99:K102"/>
    <mergeCell ref="K103:K107"/>
    <mergeCell ref="L103:L121"/>
    <mergeCell ref="K108:K113"/>
    <mergeCell ref="K114:K117"/>
    <mergeCell ref="K118:K121"/>
    <mergeCell ref="N91:N92"/>
    <mergeCell ref="O91:O92"/>
    <mergeCell ref="N93:N94"/>
    <mergeCell ref="O93:O94"/>
    <mergeCell ref="N95:N98"/>
    <mergeCell ref="O95:O98"/>
    <mergeCell ref="O99:O102"/>
    <mergeCell ref="N99:N102"/>
    <mergeCell ref="N103:N107"/>
    <mergeCell ref="O103:O107"/>
    <mergeCell ref="N108:N113"/>
    <mergeCell ref="O108:O113"/>
    <mergeCell ref="N114:N117"/>
    <mergeCell ref="N81:N82"/>
    <mergeCell ref="O81:O82"/>
    <mergeCell ref="N8:N14"/>
    <mergeCell ref="N15:N21"/>
    <mergeCell ref="K15:K21"/>
    <mergeCell ref="K66:K67"/>
    <mergeCell ref="N59:N60"/>
    <mergeCell ref="O59:O60"/>
    <mergeCell ref="N63:N65"/>
    <mergeCell ref="O63:O65"/>
    <mergeCell ref="N66:N67"/>
    <mergeCell ref="O66:O67"/>
    <mergeCell ref="G91:G92"/>
    <mergeCell ref="I91:I92"/>
    <mergeCell ref="C99:C100"/>
    <mergeCell ref="C101:C102"/>
    <mergeCell ref="E99:E100"/>
    <mergeCell ref="E101:E102"/>
    <mergeCell ref="I99:I100"/>
    <mergeCell ref="C22:C23"/>
    <mergeCell ref="C24:C25"/>
    <mergeCell ref="E22:E23"/>
    <mergeCell ref="C26:C27"/>
    <mergeCell ref="E26:E27"/>
    <mergeCell ref="E24:E25"/>
    <mergeCell ref="I22:I23"/>
    <mergeCell ref="I24:I25"/>
    <mergeCell ref="I26:I27"/>
    <mergeCell ref="G37:G38"/>
    <mergeCell ref="G44:G45"/>
    <mergeCell ref="C48:C51"/>
    <mergeCell ref="C46:C47"/>
    <mergeCell ref="E48:E51"/>
    <mergeCell ref="E46:E47"/>
    <mergeCell ref="E54:E55"/>
    <mergeCell ref="I54:I55"/>
    <mergeCell ref="G106:G107"/>
    <mergeCell ref="G103:G105"/>
    <mergeCell ref="I103:I107"/>
    <mergeCell ref="C108:C113"/>
    <mergeCell ref="E108:E113"/>
    <mergeCell ref="I112:I113"/>
    <mergeCell ref="I110:I111"/>
    <mergeCell ref="C114:C116"/>
    <mergeCell ref="E114:E116"/>
    <mergeCell ref="F114:F117"/>
    <mergeCell ref="C118:C121"/>
    <mergeCell ref="E118:E121"/>
    <mergeCell ref="G119:G120"/>
    <mergeCell ref="C122:C125"/>
    <mergeCell ref="E122:E125"/>
    <mergeCell ref="G122:G123"/>
    <mergeCell ref="G124:G125"/>
    <mergeCell ref="C126:C131"/>
    <mergeCell ref="E126:E131"/>
    <mergeCell ref="F118:F121"/>
    <mergeCell ref="F122:F125"/>
    <mergeCell ref="I127:I128"/>
    <mergeCell ref="C132:C137"/>
    <mergeCell ref="E132:E137"/>
    <mergeCell ref="I135:I136"/>
    <mergeCell ref="I133:I134"/>
    <mergeCell ref="C142:C143"/>
    <mergeCell ref="C138:C141"/>
    <mergeCell ref="E138:E141"/>
    <mergeCell ref="E142:E143"/>
    <mergeCell ref="I141:I142"/>
    <mergeCell ref="I138:I139"/>
    <mergeCell ref="D132:D137"/>
    <mergeCell ref="G149:G150"/>
    <mergeCell ref="I149:I150"/>
    <mergeCell ref="I147:I148"/>
    <mergeCell ref="I145:I146"/>
    <mergeCell ref="C151:C156"/>
    <mergeCell ref="E151:E156"/>
    <mergeCell ref="I152:I153"/>
    <mergeCell ref="I154:I155"/>
    <mergeCell ref="I129:I131"/>
    <mergeCell ref="D151:D156"/>
    <mergeCell ref="E159:E162"/>
    <mergeCell ref="E157:E158"/>
    <mergeCell ref="I161:I162"/>
    <mergeCell ref="I159:I160"/>
    <mergeCell ref="G163:G164"/>
    <mergeCell ref="I163:I164"/>
    <mergeCell ref="C170:C177"/>
    <mergeCell ref="E170:E177"/>
    <mergeCell ref="I173:I176"/>
    <mergeCell ref="I171:I172"/>
    <mergeCell ref="C159:C162"/>
    <mergeCell ref="C157:C158"/>
    <mergeCell ref="F157:F162"/>
    <mergeCell ref="F163:F164"/>
    <mergeCell ref="F170:F177"/>
    <mergeCell ref="D157:D162"/>
    <mergeCell ref="D163:D164"/>
    <mergeCell ref="D170:D177"/>
    <mergeCell ref="C178:C185"/>
    <mergeCell ref="E178:E185"/>
    <mergeCell ref="I178:I185"/>
    <mergeCell ref="C186:C193"/>
    <mergeCell ref="E186:E193"/>
    <mergeCell ref="I186:I193"/>
    <mergeCell ref="C194:C201"/>
    <mergeCell ref="E194:E201"/>
    <mergeCell ref="I194:I201"/>
    <mergeCell ref="F178:F185"/>
    <mergeCell ref="D178:D185"/>
    <mergeCell ref="D186:D193"/>
    <mergeCell ref="D194:D201"/>
    <mergeCell ref="C230:C234"/>
    <mergeCell ref="C228:C229"/>
    <mergeCell ref="E230:E234"/>
    <mergeCell ref="E228:E229"/>
    <mergeCell ref="I228:I234"/>
    <mergeCell ref="E208:E215"/>
    <mergeCell ref="I208:I215"/>
    <mergeCell ref="I216:I217"/>
    <mergeCell ref="C222:C223"/>
    <mergeCell ref="G222:G223"/>
    <mergeCell ref="I222:I223"/>
    <mergeCell ref="C224:C227"/>
    <mergeCell ref="E224:E227"/>
    <mergeCell ref="I224:I227"/>
    <mergeCell ref="C208:C215"/>
    <mergeCell ref="D224:D227"/>
    <mergeCell ref="D228:D234"/>
    <mergeCell ref="D216:D217"/>
  </mergeCells>
  <conditionalFormatting sqref="K8 K22 K52 K91 K103 K15">
    <cfRule type="cellIs" dxfId="255" priority="1" operator="equal">
      <formula>4</formula>
    </cfRule>
  </conditionalFormatting>
  <conditionalFormatting sqref="K8 K22 K52 K91 K103 K15">
    <cfRule type="cellIs" dxfId="254" priority="2" operator="equal">
      <formula>3</formula>
    </cfRule>
  </conditionalFormatting>
  <conditionalFormatting sqref="K8 K22 K52 K91 K103 K15">
    <cfRule type="cellIs" dxfId="253" priority="3" operator="equal">
      <formula>2</formula>
    </cfRule>
  </conditionalFormatting>
  <conditionalFormatting sqref="K8 K22 K52 K91 K103 K15">
    <cfRule type="cellIs" dxfId="252" priority="4" operator="equal">
      <formula>1</formula>
    </cfRule>
  </conditionalFormatting>
  <conditionalFormatting sqref="L8 L91">
    <cfRule type="cellIs" dxfId="251" priority="5" operator="equal">
      <formula>4</formula>
    </cfRule>
  </conditionalFormatting>
  <conditionalFormatting sqref="L8 L91">
    <cfRule type="cellIs" dxfId="250" priority="6" operator="greaterThanOrEqual">
      <formula>3</formula>
    </cfRule>
  </conditionalFormatting>
  <conditionalFormatting sqref="L8 L91">
    <cfRule type="cellIs" dxfId="249" priority="7" operator="greaterThanOrEqual">
      <formula>2</formula>
    </cfRule>
  </conditionalFormatting>
  <conditionalFormatting sqref="L8 L91">
    <cfRule type="cellIs" dxfId="248" priority="8" operator="lessThanOrEqual">
      <formula>1.99</formula>
    </cfRule>
  </conditionalFormatting>
  <conditionalFormatting sqref="L52">
    <cfRule type="cellIs" dxfId="247" priority="9" operator="equal">
      <formula>4</formula>
    </cfRule>
  </conditionalFormatting>
  <conditionalFormatting sqref="L52">
    <cfRule type="cellIs" dxfId="246" priority="10" operator="between">
      <formula>3</formula>
      <formula>3.99</formula>
    </cfRule>
  </conditionalFormatting>
  <conditionalFormatting sqref="L52">
    <cfRule type="cellIs" dxfId="245" priority="11" operator="lessThanOrEqual">
      <formula>1.99</formula>
    </cfRule>
  </conditionalFormatting>
  <conditionalFormatting sqref="L52">
    <cfRule type="cellIs" dxfId="244" priority="12" operator="between">
      <formula>2</formula>
      <formula>2.99</formula>
    </cfRule>
  </conditionalFormatting>
  <conditionalFormatting sqref="L71 M8">
    <cfRule type="cellIs" dxfId="243" priority="13" operator="equal">
      <formula>4</formula>
    </cfRule>
  </conditionalFormatting>
  <conditionalFormatting sqref="L71 M8">
    <cfRule type="cellIs" dxfId="242" priority="14" operator="between">
      <formula>3</formula>
      <formula>3.99</formula>
    </cfRule>
  </conditionalFormatting>
  <conditionalFormatting sqref="L71 M8">
    <cfRule type="cellIs" dxfId="241" priority="15" operator="lessThanOrEqual">
      <formula>1.99</formula>
    </cfRule>
  </conditionalFormatting>
  <conditionalFormatting sqref="L71 M8">
    <cfRule type="cellIs" dxfId="240" priority="16" operator="greaterThanOrEqual">
      <formula>2</formula>
    </cfRule>
  </conditionalFormatting>
  <conditionalFormatting sqref="L77">
    <cfRule type="cellIs" dxfId="239" priority="17" operator="equal">
      <formula>4</formula>
    </cfRule>
  </conditionalFormatting>
  <conditionalFormatting sqref="L77">
    <cfRule type="cellIs" dxfId="238" priority="18" operator="between">
      <formula>3</formula>
      <formula>3.99</formula>
    </cfRule>
  </conditionalFormatting>
  <conditionalFormatting sqref="L77">
    <cfRule type="cellIs" dxfId="237" priority="19" operator="lessThanOrEqual">
      <formula>1.99</formula>
    </cfRule>
  </conditionalFormatting>
  <conditionalFormatting sqref="L77">
    <cfRule type="cellIs" dxfId="236" priority="20" operator="greaterThanOrEqual">
      <formula>2</formula>
    </cfRule>
  </conditionalFormatting>
  <conditionalFormatting sqref="K35">
    <cfRule type="cellIs" dxfId="235" priority="21" operator="equal">
      <formula>4</formula>
    </cfRule>
  </conditionalFormatting>
  <conditionalFormatting sqref="K35">
    <cfRule type="cellIs" dxfId="234" priority="22" operator="equal">
      <formula>3</formula>
    </cfRule>
  </conditionalFormatting>
  <conditionalFormatting sqref="K35">
    <cfRule type="cellIs" dxfId="233" priority="23" operator="equal">
      <formula>2</formula>
    </cfRule>
  </conditionalFormatting>
  <conditionalFormatting sqref="K35">
    <cfRule type="cellIs" dxfId="232" priority="24" operator="equal">
      <formula>1</formula>
    </cfRule>
  </conditionalFormatting>
  <conditionalFormatting sqref="K46">
    <cfRule type="cellIs" dxfId="231" priority="25" operator="equal">
      <formula>4</formula>
    </cfRule>
  </conditionalFormatting>
  <conditionalFormatting sqref="K46">
    <cfRule type="cellIs" dxfId="230" priority="26" operator="equal">
      <formula>3</formula>
    </cfRule>
  </conditionalFormatting>
  <conditionalFormatting sqref="K46">
    <cfRule type="cellIs" dxfId="229" priority="27" operator="equal">
      <formula>2</formula>
    </cfRule>
  </conditionalFormatting>
  <conditionalFormatting sqref="K46">
    <cfRule type="cellIs" dxfId="228" priority="28" operator="equal">
      <formula>1</formula>
    </cfRule>
  </conditionalFormatting>
  <conditionalFormatting sqref="K39">
    <cfRule type="cellIs" dxfId="227" priority="29" operator="equal">
      <formula>4</formula>
    </cfRule>
  </conditionalFormatting>
  <conditionalFormatting sqref="K39">
    <cfRule type="cellIs" dxfId="226" priority="30" operator="equal">
      <formula>3</formula>
    </cfRule>
  </conditionalFormatting>
  <conditionalFormatting sqref="K39">
    <cfRule type="cellIs" dxfId="225" priority="31" operator="equal">
      <formula>2</formula>
    </cfRule>
  </conditionalFormatting>
  <conditionalFormatting sqref="K39">
    <cfRule type="cellIs" dxfId="224" priority="32" operator="equal">
      <formula>1</formula>
    </cfRule>
  </conditionalFormatting>
  <conditionalFormatting sqref="K56">
    <cfRule type="cellIs" dxfId="223" priority="33" operator="equal">
      <formula>4</formula>
    </cfRule>
  </conditionalFormatting>
  <conditionalFormatting sqref="K56">
    <cfRule type="cellIs" dxfId="222" priority="34" operator="equal">
      <formula>3</formula>
    </cfRule>
  </conditionalFormatting>
  <conditionalFormatting sqref="K56">
    <cfRule type="cellIs" dxfId="221" priority="35" operator="equal">
      <formula>2</formula>
    </cfRule>
  </conditionalFormatting>
  <conditionalFormatting sqref="K56">
    <cfRule type="cellIs" dxfId="220" priority="36" operator="equal">
      <formula>1</formula>
    </cfRule>
  </conditionalFormatting>
  <conditionalFormatting sqref="K59">
    <cfRule type="cellIs" dxfId="219" priority="37" operator="equal">
      <formula>4</formula>
    </cfRule>
  </conditionalFormatting>
  <conditionalFormatting sqref="K59">
    <cfRule type="cellIs" dxfId="218" priority="38" operator="equal">
      <formula>3</formula>
    </cfRule>
  </conditionalFormatting>
  <conditionalFormatting sqref="K59">
    <cfRule type="cellIs" dxfId="217" priority="39" operator="equal">
      <formula>2</formula>
    </cfRule>
  </conditionalFormatting>
  <conditionalFormatting sqref="K59">
    <cfRule type="cellIs" dxfId="216" priority="40" operator="equal">
      <formula>1</formula>
    </cfRule>
  </conditionalFormatting>
  <conditionalFormatting sqref="K63">
    <cfRule type="cellIs" dxfId="215" priority="41" operator="equal">
      <formula>4</formula>
    </cfRule>
  </conditionalFormatting>
  <conditionalFormatting sqref="K63">
    <cfRule type="cellIs" dxfId="214" priority="42" operator="equal">
      <formula>3</formula>
    </cfRule>
  </conditionalFormatting>
  <conditionalFormatting sqref="K63">
    <cfRule type="cellIs" dxfId="213" priority="43" operator="equal">
      <formula>2</formula>
    </cfRule>
  </conditionalFormatting>
  <conditionalFormatting sqref="K63">
    <cfRule type="cellIs" dxfId="212" priority="44" operator="equal">
      <formula>1</formula>
    </cfRule>
  </conditionalFormatting>
  <conditionalFormatting sqref="K66">
    <cfRule type="cellIs" dxfId="211" priority="45" operator="equal">
      <formula>4</formula>
    </cfRule>
  </conditionalFormatting>
  <conditionalFormatting sqref="K66">
    <cfRule type="cellIs" dxfId="210" priority="46" operator="equal">
      <formula>3</formula>
    </cfRule>
  </conditionalFormatting>
  <conditionalFormatting sqref="K66">
    <cfRule type="cellIs" dxfId="209" priority="47" operator="equal">
      <formula>2</formula>
    </cfRule>
  </conditionalFormatting>
  <conditionalFormatting sqref="K66">
    <cfRule type="cellIs" dxfId="208" priority="48" operator="equal">
      <formula>1</formula>
    </cfRule>
  </conditionalFormatting>
  <conditionalFormatting sqref="K68:K69">
    <cfRule type="cellIs" dxfId="207" priority="49" operator="equal">
      <formula>4</formula>
    </cfRule>
  </conditionalFormatting>
  <conditionalFormatting sqref="K68:K69">
    <cfRule type="cellIs" dxfId="206" priority="50" operator="equal">
      <formula>3</formula>
    </cfRule>
  </conditionalFormatting>
  <conditionalFormatting sqref="K68:K69">
    <cfRule type="cellIs" dxfId="205" priority="51" operator="equal">
      <formula>2</formula>
    </cfRule>
  </conditionalFormatting>
  <conditionalFormatting sqref="K68:K69">
    <cfRule type="cellIs" dxfId="204" priority="52" operator="equal">
      <formula>1</formula>
    </cfRule>
  </conditionalFormatting>
  <conditionalFormatting sqref="K72">
    <cfRule type="cellIs" dxfId="203" priority="53" operator="equal">
      <formula>4</formula>
    </cfRule>
  </conditionalFormatting>
  <conditionalFormatting sqref="K72">
    <cfRule type="cellIs" dxfId="202" priority="54" operator="equal">
      <formula>3</formula>
    </cfRule>
  </conditionalFormatting>
  <conditionalFormatting sqref="K72">
    <cfRule type="cellIs" dxfId="201" priority="55" operator="equal">
      <formula>2</formula>
    </cfRule>
  </conditionalFormatting>
  <conditionalFormatting sqref="K72">
    <cfRule type="cellIs" dxfId="200" priority="56" operator="equal">
      <formula>1</formula>
    </cfRule>
  </conditionalFormatting>
  <conditionalFormatting sqref="K74">
    <cfRule type="cellIs" dxfId="199" priority="57" operator="equal">
      <formula>4</formula>
    </cfRule>
  </conditionalFormatting>
  <conditionalFormatting sqref="K74">
    <cfRule type="cellIs" dxfId="198" priority="58" operator="equal">
      <formula>3</formula>
    </cfRule>
  </conditionalFormatting>
  <conditionalFormatting sqref="K74">
    <cfRule type="cellIs" dxfId="197" priority="59" operator="equal">
      <formula>2</formula>
    </cfRule>
  </conditionalFormatting>
  <conditionalFormatting sqref="K74">
    <cfRule type="cellIs" dxfId="196" priority="60" operator="equal">
      <formula>1</formula>
    </cfRule>
  </conditionalFormatting>
  <conditionalFormatting sqref="K81">
    <cfRule type="cellIs" dxfId="195" priority="61" operator="equal">
      <formula>4</formula>
    </cfRule>
  </conditionalFormatting>
  <conditionalFormatting sqref="K81">
    <cfRule type="cellIs" dxfId="194" priority="62" operator="equal">
      <formula>3</formula>
    </cfRule>
  </conditionalFormatting>
  <conditionalFormatting sqref="K81">
    <cfRule type="cellIs" dxfId="193" priority="63" operator="equal">
      <formula>2</formula>
    </cfRule>
  </conditionalFormatting>
  <conditionalFormatting sqref="K81">
    <cfRule type="cellIs" dxfId="192" priority="64" operator="equal">
      <formula>1</formula>
    </cfRule>
  </conditionalFormatting>
  <conditionalFormatting sqref="K78">
    <cfRule type="cellIs" dxfId="191" priority="65" operator="equal">
      <formula>4</formula>
    </cfRule>
  </conditionalFormatting>
  <conditionalFormatting sqref="K78">
    <cfRule type="cellIs" dxfId="190" priority="66" operator="equal">
      <formula>3</formula>
    </cfRule>
  </conditionalFormatting>
  <conditionalFormatting sqref="K78">
    <cfRule type="cellIs" dxfId="189" priority="67" operator="equal">
      <formula>2</formula>
    </cfRule>
  </conditionalFormatting>
  <conditionalFormatting sqref="K78">
    <cfRule type="cellIs" dxfId="188" priority="68" operator="equal">
      <formula>1</formula>
    </cfRule>
  </conditionalFormatting>
  <conditionalFormatting sqref="K83">
    <cfRule type="cellIs" dxfId="187" priority="69" operator="equal">
      <formula>4</formula>
    </cfRule>
  </conditionalFormatting>
  <conditionalFormatting sqref="K83">
    <cfRule type="cellIs" dxfId="186" priority="70" operator="equal">
      <formula>3</formula>
    </cfRule>
  </conditionalFormatting>
  <conditionalFormatting sqref="K83">
    <cfRule type="cellIs" dxfId="185" priority="71" operator="equal">
      <formula>2</formula>
    </cfRule>
  </conditionalFormatting>
  <conditionalFormatting sqref="K83">
    <cfRule type="cellIs" dxfId="184" priority="72" operator="equal">
      <formula>1</formula>
    </cfRule>
  </conditionalFormatting>
  <conditionalFormatting sqref="L28">
    <cfRule type="cellIs" dxfId="183" priority="73" operator="equal">
      <formula>4</formula>
    </cfRule>
  </conditionalFormatting>
  <conditionalFormatting sqref="L28">
    <cfRule type="cellIs" dxfId="182" priority="74" operator="greaterThanOrEqual">
      <formula>3</formula>
    </cfRule>
  </conditionalFormatting>
  <conditionalFormatting sqref="L28">
    <cfRule type="cellIs" dxfId="181" priority="75" operator="greaterThanOrEqual">
      <formula>2</formula>
    </cfRule>
  </conditionalFormatting>
  <conditionalFormatting sqref="L28">
    <cfRule type="cellIs" dxfId="180" priority="76" operator="lessThanOrEqual">
      <formula>1.99</formula>
    </cfRule>
  </conditionalFormatting>
  <conditionalFormatting sqref="L76">
    <cfRule type="cellIs" dxfId="179" priority="77" operator="equal">
      <formula>4</formula>
    </cfRule>
  </conditionalFormatting>
  <conditionalFormatting sqref="L76">
    <cfRule type="cellIs" dxfId="178" priority="78" operator="equal">
      <formula>3</formula>
    </cfRule>
  </conditionalFormatting>
  <conditionalFormatting sqref="L76">
    <cfRule type="cellIs" dxfId="177" priority="79" operator="equal">
      <formula>2</formula>
    </cfRule>
  </conditionalFormatting>
  <conditionalFormatting sqref="L76">
    <cfRule type="cellIs" dxfId="176" priority="80" operator="equal">
      <formula>1</formula>
    </cfRule>
  </conditionalFormatting>
  <conditionalFormatting sqref="L103 L122 M91 M170">
    <cfRule type="cellIs" dxfId="175" priority="81" operator="lessThanOrEqual">
      <formula>1.99</formula>
    </cfRule>
  </conditionalFormatting>
  <conditionalFormatting sqref="L103 L122 M91 M170">
    <cfRule type="cellIs" dxfId="174" priority="82" operator="greaterThanOrEqual">
      <formula>2</formula>
    </cfRule>
  </conditionalFormatting>
  <conditionalFormatting sqref="L132">
    <cfRule type="cellIs" dxfId="173" priority="83" operator="lessThanOrEqual">
      <formula>1.99</formula>
    </cfRule>
  </conditionalFormatting>
  <conditionalFormatting sqref="L132">
    <cfRule type="cellIs" dxfId="172" priority="84" operator="greaterThanOrEqual">
      <formula>2</formula>
    </cfRule>
  </conditionalFormatting>
  <conditionalFormatting sqref="L103 M91">
    <cfRule type="cellIs" dxfId="171" priority="85" operator="equal">
      <formula>4</formula>
    </cfRule>
  </conditionalFormatting>
  <conditionalFormatting sqref="L103 M91">
    <cfRule type="cellIs" dxfId="170" priority="86" operator="greaterThanOrEqual">
      <formula>3</formula>
    </cfRule>
  </conditionalFormatting>
  <conditionalFormatting sqref="L122">
    <cfRule type="cellIs" dxfId="169" priority="87" operator="equal">
      <formula>4</formula>
    </cfRule>
  </conditionalFormatting>
  <conditionalFormatting sqref="L122">
    <cfRule type="cellIs" dxfId="168" priority="88" operator="greaterThanOrEqual">
      <formula>3</formula>
    </cfRule>
  </conditionalFormatting>
  <conditionalFormatting sqref="L132">
    <cfRule type="cellIs" dxfId="167" priority="89" operator="equal">
      <formula>4</formula>
    </cfRule>
  </conditionalFormatting>
  <conditionalFormatting sqref="L132">
    <cfRule type="cellIs" dxfId="166" priority="90" operator="greaterThanOrEqual">
      <formula>3</formula>
    </cfRule>
  </conditionalFormatting>
  <conditionalFormatting sqref="K95">
    <cfRule type="cellIs" dxfId="165" priority="91" operator="equal">
      <formula>4</formula>
    </cfRule>
  </conditionalFormatting>
  <conditionalFormatting sqref="K95">
    <cfRule type="cellIs" dxfId="164" priority="92" operator="equal">
      <formula>3</formula>
    </cfRule>
  </conditionalFormatting>
  <conditionalFormatting sqref="K95">
    <cfRule type="cellIs" dxfId="163" priority="93" operator="equal">
      <formula>2</formula>
    </cfRule>
  </conditionalFormatting>
  <conditionalFormatting sqref="K95">
    <cfRule type="cellIs" dxfId="162" priority="94" operator="equal">
      <formula>1</formula>
    </cfRule>
  </conditionalFormatting>
  <conditionalFormatting sqref="K108">
    <cfRule type="cellIs" dxfId="161" priority="95" operator="equal">
      <formula>4</formula>
    </cfRule>
  </conditionalFormatting>
  <conditionalFormatting sqref="K108">
    <cfRule type="cellIs" dxfId="160" priority="96" operator="equal">
      <formula>3</formula>
    </cfRule>
  </conditionalFormatting>
  <conditionalFormatting sqref="K108">
    <cfRule type="cellIs" dxfId="159" priority="97" operator="equal">
      <formula>2</formula>
    </cfRule>
  </conditionalFormatting>
  <conditionalFormatting sqref="K108">
    <cfRule type="cellIs" dxfId="158" priority="98" operator="equal">
      <formula>1</formula>
    </cfRule>
  </conditionalFormatting>
  <conditionalFormatting sqref="K114">
    <cfRule type="cellIs" dxfId="157" priority="99" operator="equal">
      <formula>4</formula>
    </cfRule>
  </conditionalFormatting>
  <conditionalFormatting sqref="K114">
    <cfRule type="cellIs" dxfId="156" priority="100" operator="equal">
      <formula>3</formula>
    </cfRule>
  </conditionalFormatting>
  <conditionalFormatting sqref="K114">
    <cfRule type="cellIs" dxfId="155" priority="101" operator="equal">
      <formula>2</formula>
    </cfRule>
  </conditionalFormatting>
  <conditionalFormatting sqref="K114">
    <cfRule type="cellIs" dxfId="154" priority="102" operator="equal">
      <formula>1</formula>
    </cfRule>
  </conditionalFormatting>
  <conditionalFormatting sqref="K126">
    <cfRule type="cellIs" dxfId="153" priority="103" operator="equal">
      <formula>4</formula>
    </cfRule>
  </conditionalFormatting>
  <conditionalFormatting sqref="K126">
    <cfRule type="cellIs" dxfId="152" priority="104" operator="equal">
      <formula>3</formula>
    </cfRule>
  </conditionalFormatting>
  <conditionalFormatting sqref="K126">
    <cfRule type="cellIs" dxfId="151" priority="105" operator="equal">
      <formula>2</formula>
    </cfRule>
  </conditionalFormatting>
  <conditionalFormatting sqref="K126">
    <cfRule type="cellIs" dxfId="150" priority="106" operator="equal">
      <formula>1</formula>
    </cfRule>
  </conditionalFormatting>
  <conditionalFormatting sqref="K144">
    <cfRule type="cellIs" dxfId="149" priority="107" operator="equal">
      <formula>4</formula>
    </cfRule>
  </conditionalFormatting>
  <conditionalFormatting sqref="K144">
    <cfRule type="cellIs" dxfId="148" priority="108" operator="equal">
      <formula>3</formula>
    </cfRule>
  </conditionalFormatting>
  <conditionalFormatting sqref="K144">
    <cfRule type="cellIs" dxfId="147" priority="109" operator="equal">
      <formula>2</formula>
    </cfRule>
  </conditionalFormatting>
  <conditionalFormatting sqref="K144">
    <cfRule type="cellIs" dxfId="146" priority="110" operator="equal">
      <formula>1</formula>
    </cfRule>
  </conditionalFormatting>
  <conditionalFormatting sqref="K151">
    <cfRule type="cellIs" dxfId="145" priority="111" operator="equal">
      <formula>4</formula>
    </cfRule>
  </conditionalFormatting>
  <conditionalFormatting sqref="K151">
    <cfRule type="cellIs" dxfId="144" priority="112" operator="equal">
      <formula>3</formula>
    </cfRule>
  </conditionalFormatting>
  <conditionalFormatting sqref="K151">
    <cfRule type="cellIs" dxfId="143" priority="113" operator="equal">
      <formula>2</formula>
    </cfRule>
  </conditionalFormatting>
  <conditionalFormatting sqref="K151">
    <cfRule type="cellIs" dxfId="142" priority="114" operator="equal">
      <formula>1</formula>
    </cfRule>
  </conditionalFormatting>
  <conditionalFormatting sqref="K163">
    <cfRule type="cellIs" dxfId="141" priority="115" operator="equal">
      <formula>4</formula>
    </cfRule>
  </conditionalFormatting>
  <conditionalFormatting sqref="K163">
    <cfRule type="cellIs" dxfId="140" priority="116" operator="equal">
      <formula>3</formula>
    </cfRule>
  </conditionalFormatting>
  <conditionalFormatting sqref="K163">
    <cfRule type="cellIs" dxfId="139" priority="117" operator="equal">
      <formula>2</formula>
    </cfRule>
  </conditionalFormatting>
  <conditionalFormatting sqref="K163">
    <cfRule type="cellIs" dxfId="138" priority="118" operator="equal">
      <formula>1</formula>
    </cfRule>
  </conditionalFormatting>
  <conditionalFormatting sqref="L170">
    <cfRule type="cellIs" dxfId="137" priority="119" operator="equal">
      <formula>4</formula>
    </cfRule>
  </conditionalFormatting>
  <conditionalFormatting sqref="L170">
    <cfRule type="cellIs" dxfId="136" priority="120" operator="greaterThanOrEqual">
      <formula>3</formula>
    </cfRule>
  </conditionalFormatting>
  <conditionalFormatting sqref="L170">
    <cfRule type="cellIs" dxfId="135" priority="121" operator="greaterThanOrEqual">
      <formula>2</formula>
    </cfRule>
  </conditionalFormatting>
  <conditionalFormatting sqref="L170">
    <cfRule type="cellIs" dxfId="134" priority="122" operator="lessThanOrEqual">
      <formula>1.99</formula>
    </cfRule>
  </conditionalFormatting>
  <conditionalFormatting sqref="L178 L194">
    <cfRule type="cellIs" dxfId="133" priority="123" operator="lessThanOrEqual">
      <formula>1.99</formula>
    </cfRule>
  </conditionalFormatting>
  <conditionalFormatting sqref="L178 L194">
    <cfRule type="cellIs" dxfId="132" priority="124" operator="greaterThanOrEqual">
      <formula>2</formula>
    </cfRule>
  </conditionalFormatting>
  <conditionalFormatting sqref="L178">
    <cfRule type="cellIs" dxfId="131" priority="125" operator="equal">
      <formula>4</formula>
    </cfRule>
  </conditionalFormatting>
  <conditionalFormatting sqref="L178">
    <cfRule type="cellIs" dxfId="130" priority="126" operator="between">
      <formula>3</formula>
      <formula>3.99</formula>
    </cfRule>
  </conditionalFormatting>
  <conditionalFormatting sqref="L194 M170">
    <cfRule type="cellIs" dxfId="129" priority="127" operator="equal">
      <formula>4</formula>
    </cfRule>
  </conditionalFormatting>
  <conditionalFormatting sqref="L194 M170">
    <cfRule type="cellIs" dxfId="128" priority="128" operator="between">
      <formula>3</formula>
      <formula>3.99</formula>
    </cfRule>
  </conditionalFormatting>
  <conditionalFormatting sqref="K170">
    <cfRule type="cellIs" dxfId="127" priority="129" operator="equal">
      <formula>4</formula>
    </cfRule>
  </conditionalFormatting>
  <conditionalFormatting sqref="K170">
    <cfRule type="cellIs" dxfId="126" priority="130" operator="equal">
      <formula>3</formula>
    </cfRule>
  </conditionalFormatting>
  <conditionalFormatting sqref="K170">
    <cfRule type="cellIs" dxfId="125" priority="131" operator="equal">
      <formula>2</formula>
    </cfRule>
  </conditionalFormatting>
  <conditionalFormatting sqref="K170">
    <cfRule type="cellIs" dxfId="124" priority="132" operator="equal">
      <formula>1</formula>
    </cfRule>
  </conditionalFormatting>
  <conditionalFormatting sqref="K208">
    <cfRule type="cellIs" dxfId="123" priority="133" operator="equal">
      <formula>4</formula>
    </cfRule>
  </conditionalFormatting>
  <conditionalFormatting sqref="K208">
    <cfRule type="cellIs" dxfId="122" priority="134" operator="equal">
      <formula>3</formula>
    </cfRule>
  </conditionalFormatting>
  <conditionalFormatting sqref="K208">
    <cfRule type="cellIs" dxfId="121" priority="135" operator="equal">
      <formula>2</formula>
    </cfRule>
  </conditionalFormatting>
  <conditionalFormatting sqref="K208">
    <cfRule type="cellIs" dxfId="120" priority="136" operator="equal">
      <formula>1</formula>
    </cfRule>
  </conditionalFormatting>
  <conditionalFormatting sqref="K216">
    <cfRule type="cellIs" dxfId="119" priority="137" operator="equal">
      <formula>4</formula>
    </cfRule>
  </conditionalFormatting>
  <conditionalFormatting sqref="K216">
    <cfRule type="cellIs" dxfId="118" priority="138" operator="equal">
      <formula>3</formula>
    </cfRule>
  </conditionalFormatting>
  <conditionalFormatting sqref="K216">
    <cfRule type="cellIs" dxfId="117" priority="139" operator="equal">
      <formula>2</formula>
    </cfRule>
  </conditionalFormatting>
  <conditionalFormatting sqref="K216">
    <cfRule type="cellIs" dxfId="116" priority="140" operator="equal">
      <formula>1</formula>
    </cfRule>
  </conditionalFormatting>
  <conditionalFormatting sqref="K222">
    <cfRule type="cellIs" dxfId="115" priority="141" operator="equal">
      <formula>4</formula>
    </cfRule>
  </conditionalFormatting>
  <conditionalFormatting sqref="K222">
    <cfRule type="cellIs" dxfId="114" priority="142" operator="equal">
      <formula>3</formula>
    </cfRule>
  </conditionalFormatting>
  <conditionalFormatting sqref="K222">
    <cfRule type="cellIs" dxfId="113" priority="143" operator="equal">
      <formula>2</formula>
    </cfRule>
  </conditionalFormatting>
  <conditionalFormatting sqref="K222">
    <cfRule type="cellIs" dxfId="112" priority="144" operator="equal">
      <formula>1</formula>
    </cfRule>
  </conditionalFormatting>
  <conditionalFormatting sqref="K224">
    <cfRule type="cellIs" dxfId="111" priority="145" operator="equal">
      <formula>4</formula>
    </cfRule>
  </conditionalFormatting>
  <conditionalFormatting sqref="K224">
    <cfRule type="cellIs" dxfId="110" priority="146" operator="equal">
      <formula>3</formula>
    </cfRule>
  </conditionalFormatting>
  <conditionalFormatting sqref="K224">
    <cfRule type="cellIs" dxfId="109" priority="147" operator="equal">
      <formula>2</formula>
    </cfRule>
  </conditionalFormatting>
  <conditionalFormatting sqref="K224">
    <cfRule type="cellIs" dxfId="108" priority="148" operator="equal">
      <formula>1</formula>
    </cfRule>
  </conditionalFormatting>
  <conditionalFormatting sqref="K228">
    <cfRule type="cellIs" dxfId="107" priority="149" operator="equal">
      <formula>4</formula>
    </cfRule>
  </conditionalFormatting>
  <conditionalFormatting sqref="K228">
    <cfRule type="cellIs" dxfId="106" priority="150" operator="equal">
      <formula>3</formula>
    </cfRule>
  </conditionalFormatting>
  <conditionalFormatting sqref="K228">
    <cfRule type="cellIs" dxfId="105" priority="151" operator="equal">
      <formula>2</formula>
    </cfRule>
  </conditionalFormatting>
  <conditionalFormatting sqref="K228">
    <cfRule type="cellIs" dxfId="104" priority="152" operator="equal">
      <formula>1</formula>
    </cfRule>
  </conditionalFormatting>
  <conditionalFormatting sqref="L207">
    <cfRule type="cellIs" dxfId="103" priority="153" operator="lessThanOrEqual">
      <formula>1.99</formula>
    </cfRule>
  </conditionalFormatting>
  <conditionalFormatting sqref="L207">
    <cfRule type="cellIs" dxfId="102" priority="154" operator="greaterThanOrEqual">
      <formula>2</formula>
    </cfRule>
  </conditionalFormatting>
  <conditionalFormatting sqref="L207">
    <cfRule type="cellIs" dxfId="101" priority="155" operator="equal">
      <formula>4</formula>
    </cfRule>
  </conditionalFormatting>
  <conditionalFormatting sqref="L207">
    <cfRule type="cellIs" dxfId="100" priority="156" operator="between">
      <formula>3</formula>
      <formula>3.99</formula>
    </cfRule>
  </conditionalFormatting>
  <conditionalFormatting sqref="L216">
    <cfRule type="cellIs" dxfId="99" priority="157" operator="lessThanOrEqual">
      <formula>1.99</formula>
    </cfRule>
  </conditionalFormatting>
  <conditionalFormatting sqref="L216">
    <cfRule type="cellIs" dxfId="98" priority="158" operator="greaterThanOrEqual">
      <formula>2</formula>
    </cfRule>
  </conditionalFormatting>
  <conditionalFormatting sqref="L216">
    <cfRule type="cellIs" dxfId="97" priority="159" operator="equal">
      <formula>4</formula>
    </cfRule>
  </conditionalFormatting>
  <conditionalFormatting sqref="L216">
    <cfRule type="cellIs" dxfId="96" priority="160" operator="between">
      <formula>3</formula>
      <formula>3.99</formula>
    </cfRule>
  </conditionalFormatting>
  <conditionalFormatting sqref="L219">
    <cfRule type="cellIs" dxfId="95" priority="161" operator="lessThanOrEqual">
      <formula>1.99</formula>
    </cfRule>
  </conditionalFormatting>
  <conditionalFormatting sqref="L219">
    <cfRule type="cellIs" dxfId="94" priority="162" operator="greaterThanOrEqual">
      <formula>2</formula>
    </cfRule>
  </conditionalFormatting>
  <conditionalFormatting sqref="L219">
    <cfRule type="cellIs" dxfId="93" priority="163" operator="greaterThanOrEqual">
      <formula>4</formula>
    </cfRule>
  </conditionalFormatting>
  <conditionalFormatting sqref="L219">
    <cfRule type="cellIs" dxfId="92" priority="164" operator="between">
      <formula>3</formula>
      <formula>3.99</formula>
    </cfRule>
  </conditionalFormatting>
  <conditionalFormatting sqref="M207">
    <cfRule type="cellIs" dxfId="91" priority="165" operator="lessThanOrEqual">
      <formula>1.99</formula>
    </cfRule>
  </conditionalFormatting>
  <conditionalFormatting sqref="M207">
    <cfRule type="cellIs" dxfId="90" priority="166" operator="greaterThanOrEqual">
      <formula>2</formula>
    </cfRule>
  </conditionalFormatting>
  <conditionalFormatting sqref="M207">
    <cfRule type="cellIs" dxfId="89" priority="167" operator="equal">
      <formula>4</formula>
    </cfRule>
  </conditionalFormatting>
  <conditionalFormatting sqref="M207">
    <cfRule type="cellIs" dxfId="88" priority="168" operator="between">
      <formula>3</formula>
      <formula>3.99</formula>
    </cfRule>
  </conditionalFormatting>
  <conditionalFormatting sqref="K28">
    <cfRule type="cellIs" dxfId="87" priority="173" operator="equal">
      <formula>4</formula>
    </cfRule>
  </conditionalFormatting>
  <conditionalFormatting sqref="K28">
    <cfRule type="cellIs" dxfId="86" priority="174" operator="equal">
      <formula>3</formula>
    </cfRule>
  </conditionalFormatting>
  <conditionalFormatting sqref="K28">
    <cfRule type="cellIs" dxfId="85" priority="175" operator="equal">
      <formula>2</formula>
    </cfRule>
  </conditionalFormatting>
  <conditionalFormatting sqref="K28">
    <cfRule type="cellIs" dxfId="84" priority="176" operator="equal">
      <formula>1</formula>
    </cfRule>
  </conditionalFormatting>
  <conditionalFormatting sqref="K40">
    <cfRule type="cellIs" dxfId="83" priority="177" operator="equal">
      <formula>4</formula>
    </cfRule>
  </conditionalFormatting>
  <conditionalFormatting sqref="K40">
    <cfRule type="cellIs" dxfId="82" priority="178" operator="equal">
      <formula>3</formula>
    </cfRule>
  </conditionalFormatting>
  <conditionalFormatting sqref="K40">
    <cfRule type="cellIs" dxfId="81" priority="179" operator="equal">
      <formula>2</formula>
    </cfRule>
  </conditionalFormatting>
  <conditionalFormatting sqref="K40">
    <cfRule type="cellIs" dxfId="80" priority="180" operator="equal">
      <formula>1</formula>
    </cfRule>
  </conditionalFormatting>
  <conditionalFormatting sqref="K61">
    <cfRule type="cellIs" dxfId="79" priority="181" operator="equal">
      <formula>4</formula>
    </cfRule>
  </conditionalFormatting>
  <conditionalFormatting sqref="K61">
    <cfRule type="cellIs" dxfId="78" priority="182" operator="equal">
      <formula>3</formula>
    </cfRule>
  </conditionalFormatting>
  <conditionalFormatting sqref="K61">
    <cfRule type="cellIs" dxfId="77" priority="183" operator="equal">
      <formula>2</formula>
    </cfRule>
  </conditionalFormatting>
  <conditionalFormatting sqref="K61">
    <cfRule type="cellIs" dxfId="76" priority="184" operator="equal">
      <formula>1</formula>
    </cfRule>
  </conditionalFormatting>
  <conditionalFormatting sqref="K71">
    <cfRule type="cellIs" dxfId="75" priority="185" operator="equal">
      <formula>4</formula>
    </cfRule>
  </conditionalFormatting>
  <conditionalFormatting sqref="K71">
    <cfRule type="cellIs" dxfId="74" priority="186" operator="equal">
      <formula>3</formula>
    </cfRule>
  </conditionalFormatting>
  <conditionalFormatting sqref="K71">
    <cfRule type="cellIs" dxfId="73" priority="187" operator="equal">
      <formula>2</formula>
    </cfRule>
  </conditionalFormatting>
  <conditionalFormatting sqref="K71">
    <cfRule type="cellIs" dxfId="72" priority="188" operator="equal">
      <formula>1</formula>
    </cfRule>
  </conditionalFormatting>
  <conditionalFormatting sqref="K76">
    <cfRule type="cellIs" dxfId="71" priority="189" operator="equal">
      <formula>4</formula>
    </cfRule>
  </conditionalFormatting>
  <conditionalFormatting sqref="K76">
    <cfRule type="cellIs" dxfId="70" priority="190" operator="equal">
      <formula>3</formula>
    </cfRule>
  </conditionalFormatting>
  <conditionalFormatting sqref="K76">
    <cfRule type="cellIs" dxfId="69" priority="191" operator="equal">
      <formula>2</formula>
    </cfRule>
  </conditionalFormatting>
  <conditionalFormatting sqref="K76">
    <cfRule type="cellIs" dxfId="68" priority="192" operator="equal">
      <formula>1</formula>
    </cfRule>
  </conditionalFormatting>
  <conditionalFormatting sqref="K77">
    <cfRule type="cellIs" dxfId="67" priority="193" operator="equal">
      <formula>4</formula>
    </cfRule>
  </conditionalFormatting>
  <conditionalFormatting sqref="K77">
    <cfRule type="cellIs" dxfId="66" priority="194" operator="equal">
      <formula>3</formula>
    </cfRule>
  </conditionalFormatting>
  <conditionalFormatting sqref="K77">
    <cfRule type="cellIs" dxfId="65" priority="195" operator="equal">
      <formula>2</formula>
    </cfRule>
  </conditionalFormatting>
  <conditionalFormatting sqref="K77">
    <cfRule type="cellIs" dxfId="64" priority="196" operator="equal">
      <formula>1</formula>
    </cfRule>
  </conditionalFormatting>
  <conditionalFormatting sqref="K93">
    <cfRule type="cellIs" dxfId="63" priority="197" operator="equal">
      <formula>4</formula>
    </cfRule>
  </conditionalFormatting>
  <conditionalFormatting sqref="K93">
    <cfRule type="cellIs" dxfId="62" priority="198" operator="equal">
      <formula>3</formula>
    </cfRule>
  </conditionalFormatting>
  <conditionalFormatting sqref="K93">
    <cfRule type="cellIs" dxfId="61" priority="199" operator="equal">
      <formula>2</formula>
    </cfRule>
  </conditionalFormatting>
  <conditionalFormatting sqref="K93">
    <cfRule type="cellIs" dxfId="60" priority="200" operator="equal">
      <formula>1</formula>
    </cfRule>
  </conditionalFormatting>
  <conditionalFormatting sqref="K99">
    <cfRule type="cellIs" dxfId="59" priority="201" operator="equal">
      <formula>4</formula>
    </cfRule>
  </conditionalFormatting>
  <conditionalFormatting sqref="K99">
    <cfRule type="cellIs" dxfId="58" priority="202" operator="equal">
      <formula>3</formula>
    </cfRule>
  </conditionalFormatting>
  <conditionalFormatting sqref="K99">
    <cfRule type="cellIs" dxfId="57" priority="203" operator="equal">
      <formula>2</formula>
    </cfRule>
  </conditionalFormatting>
  <conditionalFormatting sqref="K99">
    <cfRule type="cellIs" dxfId="56" priority="204" operator="equal">
      <formula>1</formula>
    </cfRule>
  </conditionalFormatting>
  <conditionalFormatting sqref="K118">
    <cfRule type="cellIs" dxfId="55" priority="205" operator="equal">
      <formula>4</formula>
    </cfRule>
  </conditionalFormatting>
  <conditionalFormatting sqref="K118">
    <cfRule type="cellIs" dxfId="54" priority="206" operator="equal">
      <formula>3</formula>
    </cfRule>
  </conditionalFormatting>
  <conditionalFormatting sqref="K118">
    <cfRule type="cellIs" dxfId="53" priority="207" operator="equal">
      <formula>2</formula>
    </cfRule>
  </conditionalFormatting>
  <conditionalFormatting sqref="K118">
    <cfRule type="cellIs" dxfId="52" priority="208" operator="equal">
      <formula>1</formula>
    </cfRule>
  </conditionalFormatting>
  <conditionalFormatting sqref="K122">
    <cfRule type="cellIs" dxfId="51" priority="209" operator="equal">
      <formula>4</formula>
    </cfRule>
  </conditionalFormatting>
  <conditionalFormatting sqref="K122">
    <cfRule type="cellIs" dxfId="50" priority="210" operator="equal">
      <formula>3</formula>
    </cfRule>
  </conditionalFormatting>
  <conditionalFormatting sqref="K122">
    <cfRule type="cellIs" dxfId="49" priority="211" operator="equal">
      <formula>2</formula>
    </cfRule>
  </conditionalFormatting>
  <conditionalFormatting sqref="K122">
    <cfRule type="cellIs" dxfId="48" priority="212" operator="equal">
      <formula>1</formula>
    </cfRule>
  </conditionalFormatting>
  <conditionalFormatting sqref="K132">
    <cfRule type="cellIs" dxfId="47" priority="213" operator="equal">
      <formula>4</formula>
    </cfRule>
  </conditionalFormatting>
  <conditionalFormatting sqref="K132">
    <cfRule type="cellIs" dxfId="46" priority="214" operator="equal">
      <formula>3</formula>
    </cfRule>
  </conditionalFormatting>
  <conditionalFormatting sqref="K132">
    <cfRule type="cellIs" dxfId="45" priority="215" operator="equal">
      <formula>2</formula>
    </cfRule>
  </conditionalFormatting>
  <conditionalFormatting sqref="K132">
    <cfRule type="cellIs" dxfId="44" priority="216" operator="equal">
      <formula>1</formula>
    </cfRule>
  </conditionalFormatting>
  <conditionalFormatting sqref="K138">
    <cfRule type="cellIs" dxfId="43" priority="217" operator="equal">
      <formula>4</formula>
    </cfRule>
  </conditionalFormatting>
  <conditionalFormatting sqref="K138">
    <cfRule type="cellIs" dxfId="42" priority="218" operator="equal">
      <formula>3</formula>
    </cfRule>
  </conditionalFormatting>
  <conditionalFormatting sqref="K138">
    <cfRule type="cellIs" dxfId="41" priority="219" operator="equal">
      <formula>2</formula>
    </cfRule>
  </conditionalFormatting>
  <conditionalFormatting sqref="K138">
    <cfRule type="cellIs" dxfId="40" priority="220" operator="equal">
      <formula>1</formula>
    </cfRule>
  </conditionalFormatting>
  <conditionalFormatting sqref="K157">
    <cfRule type="cellIs" dxfId="39" priority="221" operator="equal">
      <formula>4</formula>
    </cfRule>
  </conditionalFormatting>
  <conditionalFormatting sqref="K157">
    <cfRule type="cellIs" dxfId="38" priority="222" operator="equal">
      <formula>3</formula>
    </cfRule>
  </conditionalFormatting>
  <conditionalFormatting sqref="K157">
    <cfRule type="cellIs" dxfId="37" priority="223" operator="equal">
      <formula>2</formula>
    </cfRule>
  </conditionalFormatting>
  <conditionalFormatting sqref="K157">
    <cfRule type="cellIs" dxfId="36" priority="224" operator="equal">
      <formula>1</formula>
    </cfRule>
  </conditionalFormatting>
  <conditionalFormatting sqref="K178">
    <cfRule type="cellIs" dxfId="35" priority="225" operator="equal">
      <formula>4</formula>
    </cfRule>
  </conditionalFormatting>
  <conditionalFormatting sqref="K178">
    <cfRule type="cellIs" dxfId="34" priority="226" operator="equal">
      <formula>3</formula>
    </cfRule>
  </conditionalFormatting>
  <conditionalFormatting sqref="K178">
    <cfRule type="cellIs" dxfId="33" priority="227" operator="equal">
      <formula>2</formula>
    </cfRule>
  </conditionalFormatting>
  <conditionalFormatting sqref="K178">
    <cfRule type="cellIs" dxfId="32" priority="228" operator="equal">
      <formula>1</formula>
    </cfRule>
  </conditionalFormatting>
  <conditionalFormatting sqref="K186">
    <cfRule type="cellIs" dxfId="31" priority="229" operator="equal">
      <formula>4</formula>
    </cfRule>
  </conditionalFormatting>
  <conditionalFormatting sqref="K186">
    <cfRule type="cellIs" dxfId="30" priority="230" operator="equal">
      <formula>3</formula>
    </cfRule>
  </conditionalFormatting>
  <conditionalFormatting sqref="K186">
    <cfRule type="cellIs" dxfId="29" priority="231" operator="equal">
      <formula>2</formula>
    </cfRule>
  </conditionalFormatting>
  <conditionalFormatting sqref="K186">
    <cfRule type="cellIs" dxfId="28" priority="232" operator="equal">
      <formula>1</formula>
    </cfRule>
  </conditionalFormatting>
  <conditionalFormatting sqref="K194">
    <cfRule type="cellIs" dxfId="27" priority="233" operator="equal">
      <formula>4</formula>
    </cfRule>
  </conditionalFormatting>
  <conditionalFormatting sqref="K194">
    <cfRule type="cellIs" dxfId="26" priority="234" operator="equal">
      <formula>3</formula>
    </cfRule>
  </conditionalFormatting>
  <conditionalFormatting sqref="K194">
    <cfRule type="cellIs" dxfId="25" priority="235" operator="equal">
      <formula>2</formula>
    </cfRule>
  </conditionalFormatting>
  <conditionalFormatting sqref="K194">
    <cfRule type="cellIs" dxfId="24" priority="236" operator="equal">
      <formula>1</formula>
    </cfRule>
  </conditionalFormatting>
  <conditionalFormatting sqref="K207">
    <cfRule type="cellIs" dxfId="23" priority="237" operator="equal">
      <formula>4</formula>
    </cfRule>
  </conditionalFormatting>
  <conditionalFormatting sqref="K207">
    <cfRule type="cellIs" dxfId="22" priority="238" operator="equal">
      <formula>3</formula>
    </cfRule>
  </conditionalFormatting>
  <conditionalFormatting sqref="K207">
    <cfRule type="cellIs" dxfId="21" priority="239" operator="equal">
      <formula>2</formula>
    </cfRule>
  </conditionalFormatting>
  <conditionalFormatting sqref="K207">
    <cfRule type="cellIs" dxfId="20" priority="240" operator="equal">
      <formula>1</formula>
    </cfRule>
  </conditionalFormatting>
  <conditionalFormatting sqref="K218">
    <cfRule type="cellIs" dxfId="19" priority="241" operator="equal">
      <formula>4</formula>
    </cfRule>
  </conditionalFormatting>
  <conditionalFormatting sqref="K218">
    <cfRule type="cellIs" dxfId="18" priority="242" operator="equal">
      <formula>3</formula>
    </cfRule>
  </conditionalFormatting>
  <conditionalFormatting sqref="K218">
    <cfRule type="cellIs" dxfId="17" priority="243" operator="equal">
      <formula>2</formula>
    </cfRule>
  </conditionalFormatting>
  <conditionalFormatting sqref="K218">
    <cfRule type="cellIs" dxfId="16" priority="244" operator="equal">
      <formula>1</formula>
    </cfRule>
  </conditionalFormatting>
  <conditionalFormatting sqref="K219">
    <cfRule type="cellIs" dxfId="15" priority="245" operator="equal">
      <formula>4</formula>
    </cfRule>
  </conditionalFormatting>
  <conditionalFormatting sqref="K219">
    <cfRule type="cellIs" dxfId="14" priority="246" operator="equal">
      <formula>3</formula>
    </cfRule>
  </conditionalFormatting>
  <conditionalFormatting sqref="K219">
    <cfRule type="cellIs" dxfId="13" priority="247" operator="equal">
      <formula>2</formula>
    </cfRule>
  </conditionalFormatting>
  <conditionalFormatting sqref="K219">
    <cfRule type="cellIs" dxfId="12" priority="248" operator="equal">
      <formula>1</formula>
    </cfRule>
  </conditionalFormatting>
  <conditionalFormatting sqref="K220">
    <cfRule type="cellIs" dxfId="11" priority="249" operator="equal">
      <formula>4</formula>
    </cfRule>
  </conditionalFormatting>
  <conditionalFormatting sqref="K220">
    <cfRule type="cellIs" dxfId="10" priority="250" operator="equal">
      <formula>3</formula>
    </cfRule>
  </conditionalFormatting>
  <conditionalFormatting sqref="K220">
    <cfRule type="cellIs" dxfId="9" priority="251" operator="equal">
      <formula>2</formula>
    </cfRule>
  </conditionalFormatting>
  <conditionalFormatting sqref="K220">
    <cfRule type="cellIs" dxfId="8" priority="252" operator="equal">
      <formula>1</formula>
    </cfRule>
  </conditionalFormatting>
  <conditionalFormatting sqref="K221">
    <cfRule type="cellIs" dxfId="7" priority="253" operator="equal">
      <formula>4</formula>
    </cfRule>
  </conditionalFormatting>
  <conditionalFormatting sqref="K221">
    <cfRule type="cellIs" dxfId="6" priority="254" operator="equal">
      <formula>3</formula>
    </cfRule>
  </conditionalFormatting>
  <conditionalFormatting sqref="K221">
    <cfRule type="cellIs" dxfId="5" priority="255" operator="equal">
      <formula>2</formula>
    </cfRule>
  </conditionalFormatting>
  <conditionalFormatting sqref="K221">
    <cfRule type="cellIs" dxfId="4" priority="256" operator="equal">
      <formula>1</formula>
    </cfRule>
  </conditionalFormatting>
  <pageMargins left="0.7" right="0.7" top="0.75" bottom="0.75" header="0" footer="0"/>
  <pageSetup orientation="portrait" r:id="rId1"/>
  <drawing r:id="rId2"/>
  <legacyDrawing r:id="rId3"/>
  <extLst>
    <ext xmlns:x14="http://schemas.microsoft.com/office/spreadsheetml/2009/9/main" uri="{CCE6A557-97BC-4b89-ADB6-D9C93CAAB3DF}">
      <x14:dataValidations xmlns:xm="http://schemas.microsoft.com/office/excel/2006/main" count="200">
        <x14:dataValidation type="list" allowBlank="1" showErrorMessage="1" xr:uid="{00000000-0002-0000-0100-000000000000}">
          <x14:formula1>
            <xm:f>'(No modificar) Soporte'!$B$7:$B$13</xm:f>
          </x14:formula1>
          <xm:sqref>G28:G34 G8:G21</xm:sqref>
        </x14:dataValidation>
        <x14:dataValidation type="list" allowBlank="1" showErrorMessage="1" xr:uid="{00000000-0002-0000-0100-000001000000}">
          <x14:formula1>
            <xm:f>'(No modificar) Soporte'!$B$51</xm:f>
          </x14:formula1>
          <xm:sqref>G39</xm:sqref>
        </x14:dataValidation>
        <x14:dataValidation type="list" allowBlank="1" showErrorMessage="1" xr:uid="{00000000-0002-0000-0100-000002000000}">
          <x14:formula1>
            <xm:f>'(No modificar) Soporte'!$B$50</xm:f>
          </x14:formula1>
          <xm:sqref>E39 C39</xm:sqref>
        </x14:dataValidation>
        <x14:dataValidation type="list" allowBlank="1" showErrorMessage="1" xr:uid="{00000000-0002-0000-0100-000003000000}">
          <x14:formula1>
            <xm:f>'(No modificar) Soporte'!$B$39:$B$42</xm:f>
          </x14:formula1>
          <xm:sqref>E35:E38 C35:C38</xm:sqref>
        </x14:dataValidation>
        <x14:dataValidation type="list" allowBlank="1" showErrorMessage="1" xr:uid="{00000000-0002-0000-0100-000004000000}">
          <x14:formula1>
            <xm:f>'(No modificar) Soporte'!$B$46:$B$49</xm:f>
          </x14:formula1>
          <xm:sqref>I35:I38</xm:sqref>
        </x14:dataValidation>
        <x14:dataValidation type="list" allowBlank="1" showErrorMessage="1" xr:uid="{00000000-0002-0000-0100-000005000000}">
          <x14:formula1>
            <xm:f>'(No modificar) Soporte'!$B$53:$B$58</xm:f>
          </x14:formula1>
          <xm:sqref>E40:E45 C40:C45</xm:sqref>
        </x14:dataValidation>
        <x14:dataValidation type="list" allowBlank="1" showErrorMessage="1" xr:uid="{00000000-0002-0000-0100-000006000000}">
          <x14:formula1>
            <xm:f>'(No modificar) Soporte'!$B$66:$B$71</xm:f>
          </x14:formula1>
          <xm:sqref>G46:G51</xm:sqref>
        </x14:dataValidation>
        <x14:dataValidation type="list" allowBlank="1" showErrorMessage="1" xr:uid="{00000000-0002-0000-0100-000007000000}">
          <x14:formula1>
            <xm:f>'(No modificar) Soporte'!$B$26:$B$31</xm:f>
          </x14:formula1>
          <xm:sqref>G22:G27</xm:sqref>
        </x14:dataValidation>
        <x14:dataValidation type="list" allowBlank="1" showErrorMessage="1" xr:uid="{00000000-0002-0000-0100-000008000000}">
          <x14:formula1>
            <xm:f>'(No modificar) Soporte'!$B$5:$B$6</xm:f>
          </x14:formula1>
          <xm:sqref>E8 E12</xm:sqref>
        </x14:dataValidation>
        <x14:dataValidation type="list" allowBlank="1" showErrorMessage="1" xr:uid="{00000000-0002-0000-0100-000009000000}">
          <x14:formula1>
            <xm:f>Sheet2!$E$117:$E$122</xm:f>
          </x14:formula1>
          <xm:sqref>G126:G131</xm:sqref>
        </x14:dataValidation>
        <x14:dataValidation type="list" allowBlank="1" showErrorMessage="1" xr:uid="{00000000-0002-0000-0100-00000A000000}">
          <x14:formula1>
            <xm:f>Sheet2!$E$84:$E$85</xm:f>
          </x14:formula1>
          <xm:sqref>G93:G94</xm:sqref>
        </x14:dataValidation>
        <x14:dataValidation type="list" allowBlank="1" showErrorMessage="1" xr:uid="{00000000-0002-0000-0100-00000B000000}">
          <x14:formula1>
            <xm:f>Sheet2!$E$199:$E$200</xm:f>
          </x14:formula1>
          <xm:sqref>G216:G217</xm:sqref>
        </x14:dataValidation>
        <x14:dataValidation type="list" allowBlank="1" showErrorMessage="1" xr:uid="{00000000-0002-0000-0100-00000C000000}">
          <x14:formula1>
            <xm:f>Sheet2!$E$66</xm:f>
          </x14:formula1>
          <xm:sqref>G71</xm:sqref>
        </x14:dataValidation>
        <x14:dataValidation type="list" allowBlank="1" showErrorMessage="1" xr:uid="{00000000-0002-0000-0100-00000D000000}">
          <x14:formula1>
            <xm:f>Sheet2!$C$99</xm:f>
          </x14:formula1>
          <xm:sqref>C108</xm:sqref>
        </x14:dataValidation>
        <x14:dataValidation type="list" allowBlank="1" showErrorMessage="1" xr:uid="{00000000-0002-0000-0100-00000E000000}">
          <x14:formula1>
            <xm:f>Sheet2!$D$165</xm:f>
          </x14:formula1>
          <xm:sqref>E178</xm:sqref>
        </x14:dataValidation>
        <x14:dataValidation type="list" allowBlank="1" showErrorMessage="1" xr:uid="{00000000-0002-0000-0100-00000F000000}">
          <x14:formula1>
            <xm:f>Sheet2!$D$204</xm:f>
          </x14:formula1>
          <xm:sqref>E221</xm:sqref>
        </x14:dataValidation>
        <x14:dataValidation type="list" allowBlank="1" showErrorMessage="1" xr:uid="{00000000-0002-0000-0100-000010000000}">
          <x14:formula1>
            <xm:f>Sheet2!$D$86:$D$87</xm:f>
          </x14:formula1>
          <xm:sqref>E95:E98</xm:sqref>
        </x14:dataValidation>
        <x14:dataValidation type="list" allowBlank="1" showErrorMessage="1" xr:uid="{00000000-0002-0000-0100-000011000000}">
          <x14:formula1>
            <xm:f>Sheet2!$F$86</xm:f>
          </x14:formula1>
          <xm:sqref>I95:I98</xm:sqref>
        </x14:dataValidation>
        <x14:dataValidation type="list" allowBlank="1" showErrorMessage="1" xr:uid="{00000000-0002-0000-0100-000012000000}">
          <x14:formula1>
            <xm:f>Sheet2!$E$57:$E$58</xm:f>
          </x14:formula1>
          <xm:sqref>G61:G62</xm:sqref>
        </x14:dataValidation>
        <x14:dataValidation type="list" allowBlank="1" showErrorMessage="1" xr:uid="{00000000-0002-0000-0100-000013000000}">
          <x14:formula1>
            <xm:f>Sheet2!$F$203</xm:f>
          </x14:formula1>
          <xm:sqref>I220</xm:sqref>
        </x14:dataValidation>
        <x14:dataValidation type="list" allowBlank="1" showErrorMessage="1" xr:uid="{00000000-0002-0000-0100-000014000000}">
          <x14:formula1>
            <xm:f>Sheet2!$D$48:$D$50</xm:f>
          </x14:formula1>
          <xm:sqref>E52:E54</xm:sqref>
        </x14:dataValidation>
        <x14:dataValidation type="list" allowBlank="1" showErrorMessage="1" xr:uid="{00000000-0002-0000-0100-000015000000}">
          <x14:formula1>
            <xm:f>Sheet2!$F$64:$F$65</xm:f>
          </x14:formula1>
          <xm:sqref>I68</xm:sqref>
        </x14:dataValidation>
        <x14:dataValidation type="list" allowBlank="1" showErrorMessage="1" xr:uid="{00000000-0002-0000-0100-000016000000}">
          <x14:formula1>
            <xm:f>Sheet2!$E$90:$E$93</xm:f>
          </x14:formula1>
          <xm:sqref>G99:G102</xm:sqref>
        </x14:dataValidation>
        <x14:dataValidation type="list" allowBlank="1" showErrorMessage="1" xr:uid="{00000000-0002-0000-0100-000017000000}">
          <x14:formula1>
            <xm:f>Sheet2!$E$142:$E$147</xm:f>
          </x14:formula1>
          <xm:sqref>G151:G156</xm:sqref>
        </x14:dataValidation>
        <x14:dataValidation type="list" allowBlank="1" showErrorMessage="1" xr:uid="{00000000-0002-0000-0100-000018000000}">
          <x14:formula1>
            <xm:f>'(No modificar) Soporte'!$B$77:$B$78</xm:f>
          </x14:formula1>
          <xm:sqref>I59:I60</xm:sqref>
        </x14:dataValidation>
        <x14:dataValidation type="list" allowBlank="1" showErrorMessage="1" xr:uid="{00000000-0002-0000-0100-000019000000}">
          <x14:formula1>
            <xm:f>Sheet2!$C$76</xm:f>
          </x14:formula1>
          <xm:sqref>C81</xm:sqref>
        </x14:dataValidation>
        <x14:dataValidation type="list" allowBlank="1" showErrorMessage="1" xr:uid="{00000000-0002-0000-0100-00001A000000}">
          <x14:formula1>
            <xm:f>Sheet2!$C$59:$C$61</xm:f>
          </x14:formula1>
          <xm:sqref>C63:C65</xm:sqref>
        </x14:dataValidation>
        <x14:dataValidation type="list" allowBlank="1" showErrorMessage="1" xr:uid="{00000000-0002-0000-0100-00001B000000}">
          <x14:formula1>
            <xm:f>Sheet2!$C$90:$C$91</xm:f>
          </x14:formula1>
          <xm:sqref>C99 C101</xm:sqref>
        </x14:dataValidation>
        <x14:dataValidation type="list" allowBlank="1" showErrorMessage="1" xr:uid="{00000000-0002-0000-0100-00001C000000}">
          <x14:formula1>
            <xm:f>Sheet2!$E$78</xm:f>
          </x14:formula1>
          <xm:sqref>G83</xm:sqref>
        </x14:dataValidation>
        <x14:dataValidation type="list" allowBlank="1" showErrorMessage="1" xr:uid="{00000000-0002-0000-0100-00001D000000}">
          <x14:formula1>
            <xm:f>Sheet2!$E$207:$E$210</xm:f>
          </x14:formula1>
          <xm:sqref>G224:G227</xm:sqref>
        </x14:dataValidation>
        <x14:dataValidation type="list" allowBlank="1" showErrorMessage="1" xr:uid="{00000000-0002-0000-0100-00001E000000}">
          <x14:formula1>
            <xm:f>Sheet2!$E$135:$E$140</xm:f>
          </x14:formula1>
          <xm:sqref>G144:G149</xm:sqref>
        </x14:dataValidation>
        <x14:dataValidation type="list" allowBlank="1" showErrorMessage="1" xr:uid="{00000000-0002-0000-0100-00001F000000}">
          <x14:formula1>
            <xm:f>Sheet2!$D$90:$D$91</xm:f>
          </x14:formula1>
          <xm:sqref>E99 E101</xm:sqref>
        </x14:dataValidation>
        <x14:dataValidation type="list" allowBlank="1" showErrorMessage="1" xr:uid="{00000000-0002-0000-0100-000020000000}">
          <x14:formula1>
            <xm:f>Sheet2!$E$86:$E$89</xm:f>
          </x14:formula1>
          <xm:sqref>G95:G98</xm:sqref>
        </x14:dataValidation>
        <x14:dataValidation type="list" allowBlank="1" showErrorMessage="1" xr:uid="{00000000-0002-0000-0100-000021000000}">
          <x14:formula1>
            <xm:f>Sheet2!$F$191</xm:f>
          </x14:formula1>
          <xm:sqref>I208</xm:sqref>
        </x14:dataValidation>
        <x14:dataValidation type="list" allowBlank="1" showErrorMessage="1" xr:uid="{00000000-0002-0000-0100-000022000000}">
          <x14:formula1>
            <xm:f>Sheet2!$F$84:$F$85</xm:f>
          </x14:formula1>
          <xm:sqref>I93:I94</xm:sqref>
        </x14:dataValidation>
        <x14:dataValidation type="list" allowBlank="1" showErrorMessage="1" xr:uid="{00000000-0002-0000-0100-000023000000}">
          <x14:formula1>
            <xm:f>Sheet2!$D$59:$D$61</xm:f>
          </x14:formula1>
          <xm:sqref>E63:E65</xm:sqref>
        </x14:dataValidation>
        <x14:dataValidation type="list" allowBlank="1" showErrorMessage="1" xr:uid="{00000000-0002-0000-0100-000024000000}">
          <x14:formula1>
            <xm:f>Sheet2!$F$99:$F$102</xm:f>
          </x14:formula1>
          <xm:sqref>I108:I110 I112</xm:sqref>
        </x14:dataValidation>
        <x14:dataValidation type="list" allowBlank="1" showErrorMessage="1" xr:uid="{00000000-0002-0000-0100-000025000000}">
          <x14:formula1>
            <xm:f>Sheet2!$C$173</xm:f>
          </x14:formula1>
          <xm:sqref>C186</xm:sqref>
        </x14:dataValidation>
        <x14:dataValidation type="list" allowBlank="1" showErrorMessage="1" xr:uid="{00000000-0002-0000-0100-000026000000}">
          <x14:formula1>
            <xm:f>Sheet2!$D$199:$D$200</xm:f>
          </x14:formula1>
          <xm:sqref>E216:E217</xm:sqref>
        </x14:dataValidation>
        <x14:dataValidation type="list" allowBlank="1" showErrorMessage="1" xr:uid="{00000000-0002-0000-0100-000027000000}">
          <x14:formula1>
            <xm:f>Sheet2!$E$157:$E$164</xm:f>
          </x14:formula1>
          <xm:sqref>G170:G177</xm:sqref>
        </x14:dataValidation>
        <x14:dataValidation type="list" allowBlank="1" showErrorMessage="1" xr:uid="{00000000-0002-0000-0100-000028000000}">
          <x14:formula1>
            <xm:f>Sheet2!$D$66</xm:f>
          </x14:formula1>
          <xm:sqref>E71</xm:sqref>
        </x14:dataValidation>
        <x14:dataValidation type="list" allowBlank="1" showErrorMessage="1" xr:uid="{00000000-0002-0000-0100-000029000000}">
          <x14:formula1>
            <xm:f>Sheet2!$D$99</xm:f>
          </x14:formula1>
          <xm:sqref>E108</xm:sqref>
        </x14:dataValidation>
        <x14:dataValidation type="list" allowBlank="1" showErrorMessage="1" xr:uid="{00000000-0002-0000-0100-00002A000000}">
          <x14:formula1>
            <xm:f>Sheet2!$C$181</xm:f>
          </x14:formula1>
          <xm:sqref>C194</xm:sqref>
        </x14:dataValidation>
        <x14:dataValidation type="list" allowBlank="1" showErrorMessage="1" xr:uid="{00000000-0002-0000-0100-00002B000000}">
          <x14:formula1>
            <xm:f>Sheet2!$E$73:$E$75</xm:f>
          </x14:formula1>
          <xm:sqref>G78:G80</xm:sqref>
        </x14:dataValidation>
        <x14:dataValidation type="list" allowBlank="1" showErrorMessage="1" xr:uid="{00000000-0002-0000-0100-00002C000000}">
          <x14:formula1>
            <xm:f>Sheet2!$C$201</xm:f>
          </x14:formula1>
          <xm:sqref>C218</xm:sqref>
        </x14:dataValidation>
        <x14:dataValidation type="list" allowBlank="1" showErrorMessage="1" xr:uid="{00000000-0002-0000-0100-00002D000000}">
          <x14:formula1>
            <xm:f>Sheet2!$D$72</xm:f>
          </x14:formula1>
          <xm:sqref>E77</xm:sqref>
        </x14:dataValidation>
        <x14:dataValidation type="list" allowBlank="1" showErrorMessage="1" xr:uid="{00000000-0002-0000-0100-00002E000000}">
          <x14:formula1>
            <xm:f>Sheet2!$E$211:$E$217</xm:f>
          </x14:formula1>
          <xm:sqref>G228:G234</xm:sqref>
        </x14:dataValidation>
        <x14:dataValidation type="list" allowBlank="1" showErrorMessage="1" xr:uid="{00000000-0002-0000-0100-00002F000000}">
          <x14:formula1>
            <xm:f>Sheet2!$E$99:$E$104</xm:f>
          </x14:formula1>
          <xm:sqref>G108:G113</xm:sqref>
        </x14:dataValidation>
        <x14:dataValidation type="list" allowBlank="1" showErrorMessage="1" xr:uid="{00000000-0002-0000-0100-000030000000}">
          <x14:formula1>
            <xm:f>Sheet2!$D$73:$D$74</xm:f>
          </x14:formula1>
          <xm:sqref>E78 E80</xm:sqref>
        </x14:dataValidation>
        <x14:dataValidation type="list" allowBlank="1" showErrorMessage="1" xr:uid="{00000000-0002-0000-0100-000031000000}">
          <x14:formula1>
            <xm:f>Sheet2!$F$201</xm:f>
          </x14:formula1>
          <xm:sqref>I218</xm:sqref>
        </x14:dataValidation>
        <x14:dataValidation type="list" allowBlank="1" showErrorMessage="1" xr:uid="{00000000-0002-0000-0100-000032000000}">
          <x14:formula1>
            <xm:f>Sheet2!$F$190</xm:f>
          </x14:formula1>
          <xm:sqref>I207</xm:sqref>
        </x14:dataValidation>
        <x14:dataValidation type="list" allowBlank="1" showErrorMessage="1" xr:uid="{00000000-0002-0000-0100-000033000000}">
          <x14:formula1>
            <xm:f>Sheet2!$C$190</xm:f>
          </x14:formula1>
          <xm:sqref>C207</xm:sqref>
        </x14:dataValidation>
        <x14:dataValidation type="list" allowBlank="1" showErrorMessage="1" xr:uid="{00000000-0002-0000-0100-000034000000}">
          <x14:formula1>
            <xm:f>Sheet2!$F$109:$F$112</xm:f>
          </x14:formula1>
          <xm:sqref>I118:I121</xm:sqref>
        </x14:dataValidation>
        <x14:dataValidation type="list" allowBlank="1" showErrorMessage="1" xr:uid="{00000000-0002-0000-0100-000035000000}">
          <x14:formula1>
            <xm:f>Sheet2!$C$71</xm:f>
          </x14:formula1>
          <xm:sqref>C76</xm:sqref>
        </x14:dataValidation>
        <x14:dataValidation type="list" allowBlank="1" showErrorMessage="1" xr:uid="{00000000-0002-0000-0100-000036000000}">
          <x14:formula1>
            <xm:f>Sheet2!$E$173:$E$180</xm:f>
          </x14:formula1>
          <xm:sqref>G186:G193</xm:sqref>
        </x14:dataValidation>
        <x14:dataValidation type="list" allowBlank="1" showErrorMessage="1" xr:uid="{00000000-0002-0000-0100-000037000000}">
          <x14:formula1>
            <xm:f>Sheet2!$C$86:$C$87</xm:f>
          </x14:formula1>
          <xm:sqref>C95:C98</xm:sqref>
        </x14:dataValidation>
        <x14:dataValidation type="list" allowBlank="1" showErrorMessage="1" xr:uid="{00000000-0002-0000-0100-000038000000}">
          <x14:formula1>
            <xm:f>Sheet2!$C$204</xm:f>
          </x14:formula1>
          <xm:sqref>C221</xm:sqref>
        </x14:dataValidation>
        <x14:dataValidation type="list" allowBlank="1" showErrorMessage="1" xr:uid="{00000000-0002-0000-0100-000039000000}">
          <x14:formula1>
            <xm:f>Sheet2!$C$165</xm:f>
          </x14:formula1>
          <xm:sqref>C178</xm:sqref>
        </x14:dataValidation>
        <x14:dataValidation type="list" allowBlank="1" showErrorMessage="1" xr:uid="{00000000-0002-0000-0100-00003A000000}">
          <x14:formula1>
            <xm:f>Sheet2!$F$66</xm:f>
          </x14:formula1>
          <xm:sqref>I71</xm:sqref>
        </x14:dataValidation>
        <x14:dataValidation type="list" allowBlank="1" showErrorMessage="1" xr:uid="{00000000-0002-0000-0100-00003B000000}">
          <x14:formula1>
            <xm:f>Sheet2!$E$123:$E$128</xm:f>
          </x14:formula1>
          <xm:sqref>G132:G137</xm:sqref>
        </x14:dataValidation>
        <x14:dataValidation type="list" allowBlank="1" showErrorMessage="1" xr:uid="{00000000-0002-0000-0100-00003C000000}">
          <x14:formula1>
            <xm:f>Sheet2!$F$78</xm:f>
          </x14:formula1>
          <xm:sqref>I83</xm:sqref>
        </x14:dataValidation>
        <x14:dataValidation type="list" allowBlank="1" showErrorMessage="1" xr:uid="{00000000-0002-0000-0100-00003D000000}">
          <x14:formula1>
            <xm:f>Sheet2!$F$165</xm:f>
          </x14:formula1>
          <xm:sqref>I178</xm:sqref>
        </x14:dataValidation>
        <x14:dataValidation type="list" allowBlank="1" showErrorMessage="1" xr:uid="{00000000-0002-0000-0100-00003E000000}">
          <x14:formula1>
            <xm:f>Sheet2!$E$55:$E$56</xm:f>
          </x14:formula1>
          <xm:sqref>G59:G60</xm:sqref>
        </x14:dataValidation>
        <x14:dataValidation type="list" allowBlank="1" showErrorMessage="1" xr:uid="{00000000-0002-0000-0100-00003F000000}">
          <x14:formula1>
            <xm:f>Sheet2!$D$190</xm:f>
          </x14:formula1>
          <xm:sqref>E207</xm:sqref>
        </x14:dataValidation>
        <x14:dataValidation type="list" allowBlank="1" showErrorMessage="1" xr:uid="{00000000-0002-0000-0100-000040000000}">
          <x14:formula1>
            <xm:f>Sheet2!$F$204</xm:f>
          </x14:formula1>
          <xm:sqref>I221</xm:sqref>
        </x14:dataValidation>
        <x14:dataValidation type="list" allowBlank="1" showErrorMessage="1" xr:uid="{00000000-0002-0000-0100-000041000000}">
          <x14:formula1>
            <xm:f>Sheet2!$E$201</xm:f>
          </x14:formula1>
          <xm:sqref>G218</xm:sqref>
        </x14:dataValidation>
        <x14:dataValidation type="list" allowBlank="1" showErrorMessage="1" xr:uid="{00000000-0002-0000-0100-000042000000}">
          <x14:formula1>
            <xm:f>Sheet2!$D$84:$D$85</xm:f>
          </x14:formula1>
          <xm:sqref>E93:E94</xm:sqref>
        </x14:dataValidation>
        <x14:dataValidation type="list" allowBlank="1" showErrorMessage="1" xr:uid="{00000000-0002-0000-0100-000043000000}">
          <x14:formula1>
            <xm:f>Sheet2!$E$191:$E$198</xm:f>
          </x14:formula1>
          <xm:sqref>G208:G215</xm:sqref>
        </x14:dataValidation>
        <x14:dataValidation type="list" allowBlank="1" showErrorMessage="1" xr:uid="{00000000-0002-0000-0100-000044000000}">
          <x14:formula1>
            <xm:f>Sheet2!$F$72</xm:f>
          </x14:formula1>
          <xm:sqref>I77</xm:sqref>
        </x14:dataValidation>
        <x14:dataValidation type="list" allowBlank="1" showErrorMessage="1" xr:uid="{00000000-0002-0000-0100-000045000000}">
          <x14:formula1>
            <xm:f>Sheet2!$F$57:$F$58</xm:f>
          </x14:formula1>
          <xm:sqref>I61:I62</xm:sqref>
        </x14:dataValidation>
        <x14:dataValidation type="list" allowBlank="1" showErrorMessage="1" xr:uid="{00000000-0002-0000-0100-000046000000}">
          <x14:formula1>
            <xm:f>Sheet2!$E$94:$E$98</xm:f>
          </x14:formula1>
          <xm:sqref>G103 G106</xm:sqref>
        </x14:dataValidation>
        <x14:dataValidation type="list" allowBlank="1" showErrorMessage="1" xr:uid="{00000000-0002-0000-0100-000047000000}">
          <x14:formula1>
            <xm:f>Sheet2!$F$181</xm:f>
          </x14:formula1>
          <xm:sqref>I194</xm:sqref>
        </x14:dataValidation>
        <x14:dataValidation type="list" allowBlank="1" showErrorMessage="1" xr:uid="{00000000-0002-0000-0100-000048000000}">
          <x14:formula1>
            <xm:f>Sheet2!$D$135:$D$141</xm:f>
          </x14:formula1>
          <xm:sqref>E144:E150</xm:sqref>
        </x14:dataValidation>
        <x14:dataValidation type="list" allowBlank="1" showErrorMessage="1" xr:uid="{00000000-0002-0000-0100-000049000000}">
          <x14:formula1>
            <xm:f>Sheet2!$D$201</xm:f>
          </x14:formula1>
          <xm:sqref>E218</xm:sqref>
        </x14:dataValidation>
        <x14:dataValidation type="list" allowBlank="1" showErrorMessage="1" xr:uid="{00000000-0002-0000-0100-00004A000000}">
          <x14:formula1>
            <xm:f>Sheet2!$E$190</xm:f>
          </x14:formula1>
          <xm:sqref>G207</xm:sqref>
        </x14:dataValidation>
        <x14:dataValidation type="list" allowBlank="1" showErrorMessage="1" xr:uid="{00000000-0002-0000-0100-00004B000000}">
          <x14:formula1>
            <xm:f>Sheet2!$E$72</xm:f>
          </x14:formula1>
          <xm:sqref>G77</xm:sqref>
        </x14:dataValidation>
        <x14:dataValidation type="list" allowBlank="1" showErrorMessage="1" xr:uid="{00000000-0002-0000-0100-00004C000000}">
          <x14:formula1>
            <xm:f>Sheet2!$D$113</xm:f>
          </x14:formula1>
          <xm:sqref>E122</xm:sqref>
        </x14:dataValidation>
        <x14:dataValidation type="list" allowBlank="1" showErrorMessage="1" xr:uid="{00000000-0002-0000-0100-00004D000000}">
          <x14:formula1>
            <xm:f>Sheet2!$F$62:$F$63</xm:f>
          </x14:formula1>
          <xm:sqref>I66:I67</xm:sqref>
        </x14:dataValidation>
        <x14:dataValidation type="list" allowBlank="1" showErrorMessage="1" xr:uid="{00000000-0002-0000-0100-00004E000000}">
          <x14:formula1>
            <xm:f>Sheet2!$E$204</xm:f>
          </x14:formula1>
          <xm:sqref>G221</xm:sqref>
        </x14:dataValidation>
        <x14:dataValidation type="list" allowBlank="1" showErrorMessage="1" xr:uid="{00000000-0002-0000-0100-00004F000000}">
          <x14:formula1>
            <xm:f>Sheet2!$E$181:$E$188</xm:f>
          </x14:formula1>
          <xm:sqref>G194:G201</xm:sqref>
        </x14:dataValidation>
        <x14:dataValidation type="list" allowBlank="1" showErrorMessage="1" xr:uid="{00000000-0002-0000-0100-000050000000}">
          <x14:formula1>
            <xm:f>Sheet2!$E$62</xm:f>
          </x14:formula1>
          <xm:sqref>G66</xm:sqref>
        </x14:dataValidation>
        <x14:dataValidation type="list" allowBlank="1" showErrorMessage="1" xr:uid="{00000000-0002-0000-0100-000051000000}">
          <x14:formula1>
            <xm:f>Sheet2!$D$94:$D$98</xm:f>
          </x14:formula1>
          <xm:sqref>E103:E107</xm:sqref>
        </x14:dataValidation>
        <x14:dataValidation type="list" allowBlank="1" showErrorMessage="1" xr:uid="{00000000-0002-0000-0100-000052000000}">
          <x14:formula1>
            <xm:f>Sheet2!$C$203</xm:f>
          </x14:formula1>
          <xm:sqref>C220</xm:sqref>
        </x14:dataValidation>
        <x14:dataValidation type="list" allowBlank="1" showErrorMessage="1" xr:uid="{00000000-0002-0000-0100-000053000000}">
          <x14:formula1>
            <xm:f>Sheet2!$E$48:$E$51</xm:f>
          </x14:formula1>
          <xm:sqref>G52:G55</xm:sqref>
        </x14:dataValidation>
        <x14:dataValidation type="list" allowBlank="1" showErrorMessage="1" xr:uid="{00000000-0002-0000-0100-000054000000}">
          <x14:formula1>
            <xm:f>Sheet2!$D$154:$D$155</xm:f>
          </x14:formula1>
          <xm:sqref>E163:E164</xm:sqref>
        </x14:dataValidation>
        <x14:dataValidation type="list" allowBlank="1" showErrorMessage="1" xr:uid="{00000000-0002-0000-0100-000055000000}">
          <x14:formula1>
            <xm:f>Sheet2!$C$78:$C$80</xm:f>
          </x14:formula1>
          <xm:sqref>C83:C85</xm:sqref>
        </x14:dataValidation>
        <x14:dataValidation type="list" allowBlank="1" showErrorMessage="1" xr:uid="{00000000-0002-0000-0100-000056000000}">
          <x14:formula1>
            <xm:f>Sheet2!$F$105:$F$108</xm:f>
          </x14:formula1>
          <xm:sqref>I114:I117</xm:sqref>
        </x14:dataValidation>
        <x14:dataValidation type="list" allowBlank="1" showErrorMessage="1" xr:uid="{00000000-0002-0000-0100-000057000000}">
          <x14:formula1>
            <xm:f>Sheet2!$E$113:$E$114</xm:f>
          </x14:formula1>
          <xm:sqref>G122 G124</xm:sqref>
        </x14:dataValidation>
        <x14:dataValidation type="list" allowBlank="1" showErrorMessage="1" xr:uid="{00000000-0002-0000-0100-000058000000}">
          <x14:formula1>
            <xm:f>Sheet2!$F$76</xm:f>
          </x14:formula1>
          <xm:sqref>I81</xm:sqref>
        </x14:dataValidation>
        <x14:dataValidation type="list" allowBlank="1" showErrorMessage="1" xr:uid="{00000000-0002-0000-0100-000059000000}">
          <x14:formula1>
            <xm:f>Sheet2!$C$72</xm:f>
          </x14:formula1>
          <xm:sqref>C77</xm:sqref>
        </x14:dataValidation>
        <x14:dataValidation type="list" allowBlank="1" showErrorMessage="1" xr:uid="{00000000-0002-0000-0100-00005A000000}">
          <x14:formula1>
            <xm:f>Sheet2!$F$59:$F$61</xm:f>
          </x14:formula1>
          <xm:sqref>I63:I65</xm:sqref>
        </x14:dataValidation>
        <x14:dataValidation type="list" allowBlank="1" showErrorMessage="1" xr:uid="{00000000-0002-0000-0100-00005B000000}">
          <x14:formula1>
            <xm:f>Sheet2!$D$62:$D$63</xm:f>
          </x14:formula1>
          <xm:sqref>E66:E67</xm:sqref>
        </x14:dataValidation>
        <x14:dataValidation type="list" allowBlank="1" showErrorMessage="1" xr:uid="{00000000-0002-0000-0100-00005C000000}">
          <x14:formula1>
            <xm:f>Sheet2!$E$69:$E$69</xm:f>
          </x14:formula1>
          <xm:sqref>G74</xm:sqref>
        </x14:dataValidation>
        <x14:dataValidation type="list" allowBlank="1" showErrorMessage="1" xr:uid="{00000000-0002-0000-0100-00005D000000}">
          <x14:formula1>
            <xm:f>Sheet2!$E$71</xm:f>
          </x14:formula1>
          <xm:sqref>G76</xm:sqref>
        </x14:dataValidation>
        <x14:dataValidation type="list" allowBlank="1" showErrorMessage="1" xr:uid="{00000000-0002-0000-0100-00005E000000}">
          <x14:formula1>
            <xm:f>Sheet2!$C$82:$C$83</xm:f>
          </x14:formula1>
          <xm:sqref>C91:C92</xm:sqref>
        </x14:dataValidation>
        <x14:dataValidation type="list" allowBlank="1" showErrorMessage="1" xr:uid="{00000000-0002-0000-0100-00005F000000}">
          <x14:formula1>
            <xm:f>'(No modificar) Soporte'!$B$79:$B$81</xm:f>
          </x14:formula1>
          <xm:sqref>C68:C70 E68:E70</xm:sqref>
        </x14:dataValidation>
        <x14:dataValidation type="list" allowBlank="1" showErrorMessage="1" xr:uid="{00000000-0002-0000-0100-000060000000}">
          <x14:formula1>
            <xm:f>Sheet2!$C$73:$C$74</xm:f>
          </x14:formula1>
          <xm:sqref>C78 C80</xm:sqref>
        </x14:dataValidation>
        <x14:dataValidation type="list" allowBlank="1" showErrorMessage="1" xr:uid="{00000000-0002-0000-0100-000061000000}">
          <x14:formula1>
            <xm:f>Sheet2!$C$55:$C$56</xm:f>
          </x14:formula1>
          <xm:sqref>C59:C60</xm:sqref>
        </x14:dataValidation>
        <x14:dataValidation type="list" allowBlank="1" showErrorMessage="1" xr:uid="{00000000-0002-0000-0100-000062000000}">
          <x14:formula1>
            <xm:f>Sheet2!$C$154:$C$155</xm:f>
          </x14:formula1>
          <xm:sqref>C163:C164</xm:sqref>
        </x14:dataValidation>
        <x14:dataValidation type="list" allowBlank="1" showErrorMessage="1" xr:uid="{00000000-0002-0000-0100-000063000000}">
          <x14:formula1>
            <xm:f>Sheet2!$E$76:$E$77</xm:f>
          </x14:formula1>
          <xm:sqref>G81:G82</xm:sqref>
        </x14:dataValidation>
        <x14:dataValidation type="list" allowBlank="1" showErrorMessage="1" xr:uid="{00000000-0002-0000-0100-000064000000}">
          <x14:formula1>
            <xm:f>'(No modificar) Soporte'!$B$74:$B$76</xm:f>
          </x14:formula1>
          <xm:sqref>E56:E58</xm:sqref>
        </x14:dataValidation>
        <x14:dataValidation type="list" allowBlank="1" showErrorMessage="1" xr:uid="{00000000-0002-0000-0100-000065000000}">
          <x14:formula1>
            <xm:f>Sheet2!$D$105:$D$106</xm:f>
          </x14:formula1>
          <xm:sqref>E114 E117</xm:sqref>
        </x14:dataValidation>
        <x14:dataValidation type="list" allowBlank="1" showErrorMessage="1" xr:uid="{00000000-0002-0000-0100-000066000000}">
          <x14:formula1>
            <xm:f>Sheet2!$F$113:$F$116</xm:f>
          </x14:formula1>
          <xm:sqref>I122:I125</xm:sqref>
        </x14:dataValidation>
        <x14:dataValidation type="list" allowBlank="1" showErrorMessage="1" xr:uid="{00000000-0002-0000-0100-000067000000}">
          <x14:formula1>
            <xm:f>Sheet2!$E$67:$E$68</xm:f>
          </x14:formula1>
          <xm:sqref>G72:G73</xm:sqref>
        </x14:dataValidation>
        <x14:dataValidation type="list" allowBlank="1" showErrorMessage="1" xr:uid="{00000000-0002-0000-0100-000068000000}">
          <x14:formula1>
            <xm:f>Sheet2!$D$71</xm:f>
          </x14:formula1>
          <xm:sqref>E76</xm:sqref>
        </x14:dataValidation>
        <x14:dataValidation type="list" allowBlank="1" showErrorMessage="1" xr:uid="{00000000-0002-0000-0100-000069000000}">
          <x14:formula1>
            <xm:f>Sheet2!$C$66</xm:f>
          </x14:formula1>
          <xm:sqref>C71</xm:sqref>
        </x14:dataValidation>
        <x14:dataValidation type="list" allowBlank="1" showErrorMessage="1" xr:uid="{00000000-0002-0000-0100-00006A000000}">
          <x14:formula1>
            <xm:f>Sheet2!$F$123:$F$126</xm:f>
          </x14:formula1>
          <xm:sqref>I137 I132:I133 I135</xm:sqref>
        </x14:dataValidation>
        <x14:dataValidation type="list" allowBlank="1" showErrorMessage="1" xr:uid="{00000000-0002-0000-0100-00006B000000}">
          <x14:formula1>
            <xm:f>Sheet2!$D$203</xm:f>
          </x14:formula1>
          <xm:sqref>E220</xm:sqref>
        </x14:dataValidation>
        <x14:dataValidation type="list" allowBlank="1" showErrorMessage="1" xr:uid="{00000000-0002-0000-0100-00006C000000}">
          <x14:formula1>
            <xm:f>Sheet2!$C$135:$C$141</xm:f>
          </x14:formula1>
          <xm:sqref>C144:C150</xm:sqref>
        </x14:dataValidation>
        <x14:dataValidation type="list" allowBlank="1" showErrorMessage="1" xr:uid="{00000000-0002-0000-0100-00006D000000}">
          <x14:formula1>
            <xm:f>Sheet2!$D$181</xm:f>
          </x14:formula1>
          <xm:sqref>E194</xm:sqref>
        </x14:dataValidation>
        <x14:dataValidation type="list" allowBlank="1" showErrorMessage="1" xr:uid="{00000000-0002-0000-0100-00006E000000}">
          <x14:formula1>
            <xm:f>Sheet2!$E$82</xm:f>
          </x14:formula1>
          <xm:sqref>G91</xm:sqref>
        </x14:dataValidation>
        <x14:dataValidation type="list" allowBlank="1" showErrorMessage="1" xr:uid="{00000000-0002-0000-0100-00006F000000}">
          <x14:formula1>
            <xm:f>Sheet2!$D$157</xm:f>
          </x14:formula1>
          <xm:sqref>E170</xm:sqref>
        </x14:dataValidation>
        <x14:dataValidation type="list" allowBlank="1" showErrorMessage="1" xr:uid="{00000000-0002-0000-0100-000070000000}">
          <x14:formula1>
            <xm:f>Sheet2!$F$202</xm:f>
          </x14:formula1>
          <xm:sqref>I219</xm:sqref>
        </x14:dataValidation>
        <x14:dataValidation type="list" allowBlank="1" showErrorMessage="1" xr:uid="{00000000-0002-0000-0100-000071000000}">
          <x14:formula1>
            <xm:f>Sheet2!$F$69:$F$70</xm:f>
          </x14:formula1>
          <xm:sqref>I74:I75</xm:sqref>
        </x14:dataValidation>
        <x14:dataValidation type="list" allowBlank="1" showErrorMessage="1" xr:uid="{00000000-0002-0000-0100-000072000000}">
          <x14:formula1>
            <xm:f>Sheet2!$C$94:$C$98</xm:f>
          </x14:formula1>
          <xm:sqref>C103:C107</xm:sqref>
        </x14:dataValidation>
        <x14:dataValidation type="list" allowBlank="1" showErrorMessage="1" xr:uid="{00000000-0002-0000-0100-000073000000}">
          <x14:formula1>
            <xm:f>Sheet2!$F$48:$F$50</xm:f>
          </x14:formula1>
          <xm:sqref>I52:I54</xm:sqref>
        </x14:dataValidation>
        <x14:dataValidation type="list" allowBlank="1" showErrorMessage="1" xr:uid="{00000000-0002-0000-0100-000074000000}">
          <x14:formula1>
            <xm:f>Sheet2!$F$154</xm:f>
          </x14:formula1>
          <xm:sqref>I163</xm:sqref>
        </x14:dataValidation>
        <x14:dataValidation type="list" allowBlank="1" showErrorMessage="1" xr:uid="{00000000-0002-0000-0100-000075000000}">
          <x14:formula1>
            <xm:f>Sheet2!$C$57:$C$58</xm:f>
          </x14:formula1>
          <xm:sqref>C61:C62 E61:E62</xm:sqref>
        </x14:dataValidation>
        <x14:dataValidation type="list" allowBlank="1" showErrorMessage="1" xr:uid="{00000000-0002-0000-0100-000076000000}">
          <x14:formula1>
            <xm:f>Sheet2!$E$202</xm:f>
          </x14:formula1>
          <xm:sqref>G219</xm:sqref>
        </x14:dataValidation>
        <x14:dataValidation type="list" allowBlank="1" showErrorMessage="1" xr:uid="{00000000-0002-0000-0100-000077000000}">
          <x14:formula1>
            <xm:f>Sheet2!$F$94</xm:f>
          </x14:formula1>
          <xm:sqref>I103</xm:sqref>
        </x14:dataValidation>
        <x14:dataValidation type="list" allowBlank="1" showErrorMessage="1" xr:uid="{00000000-0002-0000-0100-000078000000}">
          <x14:formula1>
            <xm:f>Sheet2!$F$82</xm:f>
          </x14:formula1>
          <xm:sqref>I91</xm:sqref>
        </x14:dataValidation>
        <x14:dataValidation type="list" allowBlank="1" showErrorMessage="1" xr:uid="{00000000-0002-0000-0100-000079000000}">
          <x14:formula1>
            <xm:f>Sheet2!$C$62:$C$63</xm:f>
          </x14:formula1>
          <xm:sqref>C66:C67</xm:sqref>
        </x14:dataValidation>
        <x14:dataValidation type="list" allowBlank="1" showErrorMessage="1" xr:uid="{00000000-0002-0000-0100-00007A000000}">
          <x14:formula1>
            <xm:f>Sheet2!$F$173:$F$180</xm:f>
          </x14:formula1>
          <xm:sqref>I186</xm:sqref>
        </x14:dataValidation>
        <x14:dataValidation type="list" allowBlank="1" showErrorMessage="1" xr:uid="{00000000-0002-0000-0100-00007B000000}">
          <x14:formula1>
            <xm:f>Sheet2!$C$48:$C$50</xm:f>
          </x14:formula1>
          <xm:sqref>C52:C54</xm:sqref>
        </x14:dataValidation>
        <x14:dataValidation type="list" allowBlank="1" showErrorMessage="1" xr:uid="{00000000-0002-0000-0100-00007C000000}">
          <x14:formula1>
            <xm:f>Sheet2!$F$135:$F$138</xm:f>
          </x14:formula1>
          <xm:sqref>I149 I144:I145 I147</xm:sqref>
        </x14:dataValidation>
        <x14:dataValidation type="list" allowBlank="1" showErrorMessage="1" xr:uid="{00000000-0002-0000-0100-00007D000000}">
          <x14:formula1>
            <xm:f>Sheet2!$E$148:$E$153</xm:f>
          </x14:formula1>
          <xm:sqref>G157:G162</xm:sqref>
        </x14:dataValidation>
        <x14:dataValidation type="list" allowBlank="1" showErrorMessage="1" xr:uid="{00000000-0002-0000-0100-00007E000000}">
          <x14:formula1>
            <xm:f>Sheet2!$D$123</xm:f>
          </x14:formula1>
          <xm:sqref>E132</xm:sqref>
        </x14:dataValidation>
        <x14:dataValidation type="list" allowBlank="1" showErrorMessage="1" xr:uid="{00000000-0002-0000-0100-00007F000000}">
          <x14:formula1>
            <xm:f>Sheet2!$F$71</xm:f>
          </x14:formula1>
          <xm:sqref>I76</xm:sqref>
        </x14:dataValidation>
        <x14:dataValidation type="list" allowBlank="1" showErrorMessage="1" xr:uid="{00000000-0002-0000-0100-000080000000}">
          <x14:formula1>
            <xm:f>Sheet2!$D$82:$D$83</xm:f>
          </x14:formula1>
          <xm:sqref>E91:E92</xm:sqref>
        </x14:dataValidation>
        <x14:dataValidation type="list" allowBlank="1" showErrorMessage="1" xr:uid="{00000000-0002-0000-0100-000081000000}">
          <x14:formula1>
            <xm:f>Sheet2!$D$76</xm:f>
          </x14:formula1>
          <xm:sqref>E81</xm:sqref>
        </x14:dataValidation>
        <x14:dataValidation type="list" allowBlank="1" showErrorMessage="1" xr:uid="{00000000-0002-0000-0100-000082000000}">
          <x14:formula1>
            <xm:f>Sheet2!$D$202</xm:f>
          </x14:formula1>
          <xm:sqref>E219</xm:sqref>
        </x14:dataValidation>
        <x14:dataValidation type="list" allowBlank="1" showErrorMessage="1" xr:uid="{00000000-0002-0000-0100-000083000000}">
          <x14:formula1>
            <xm:f>Sheet2!$E$109:$E$111</xm:f>
          </x14:formula1>
          <xm:sqref>G118:G119 G121</xm:sqref>
        </x14:dataValidation>
        <x14:dataValidation type="list" allowBlank="1" showErrorMessage="1" xr:uid="{00000000-0002-0000-0100-000084000000}">
          <x14:formula1>
            <xm:f>Sheet2!$E$203</xm:f>
          </x14:formula1>
          <xm:sqref>G220</xm:sqref>
        </x14:dataValidation>
        <x14:dataValidation type="list" allowBlank="1" showErrorMessage="1" xr:uid="{00000000-0002-0000-0100-000085000000}">
          <x14:formula1>
            <xm:f>Sheet2!$F$142:$F$145</xm:f>
          </x14:formula1>
          <xm:sqref>I151:I152 I154 I156</xm:sqref>
        </x14:dataValidation>
        <x14:dataValidation type="list" allowBlank="1" showErrorMessage="1" xr:uid="{00000000-0002-0000-0100-000086000000}">
          <x14:formula1>
            <xm:f>Sheet2!$E$129:$E$134</xm:f>
          </x14:formula1>
          <xm:sqref>G138:G143</xm:sqref>
        </x14:dataValidation>
        <x14:dataValidation type="list" allowBlank="1" showErrorMessage="1" xr:uid="{00000000-0002-0000-0100-000087000000}">
          <x14:formula1>
            <xm:f>Sheet2!$C$202</xm:f>
          </x14:formula1>
          <xm:sqref>C219</xm:sqref>
        </x14:dataValidation>
        <x14:dataValidation type="list" allowBlank="1" showErrorMessage="1" xr:uid="{00000000-0002-0000-0100-000088000000}">
          <x14:formula1>
            <xm:f>Sheet2!$F$90:$F$92</xm:f>
          </x14:formula1>
          <xm:sqref>I99 I101:I102</xm:sqref>
        </x14:dataValidation>
        <x14:dataValidation type="list" allowBlank="1" showErrorMessage="1" xr:uid="{00000000-0002-0000-0100-000089000000}">
          <x14:formula1>
            <xm:f>Sheet2!$C$109</xm:f>
          </x14:formula1>
          <xm:sqref>C118</xm:sqref>
        </x14:dataValidation>
        <x14:dataValidation type="list" allowBlank="1" showErrorMessage="1" xr:uid="{00000000-0002-0000-0100-00008A000000}">
          <x14:formula1>
            <xm:f>Sheet2!$E$165:$E$172</xm:f>
          </x14:formula1>
          <xm:sqref>G178:G185</xm:sqref>
        </x14:dataValidation>
        <x14:dataValidation type="list" allowBlank="1" showErrorMessage="1" xr:uid="{00000000-0002-0000-0100-00008B000000}">
          <x14:formula1>
            <xm:f>Sheet2!$C$199:$C$200</xm:f>
          </x14:formula1>
          <xm:sqref>C216:C217</xm:sqref>
        </x14:dataValidation>
        <x14:dataValidation type="list" allowBlank="1" showErrorMessage="1" xr:uid="{00000000-0002-0000-0100-00008C000000}">
          <x14:formula1>
            <xm:f>Sheet2!$F$52:$F$53</xm:f>
          </x14:formula1>
          <xm:sqref>I56 I58</xm:sqref>
        </x14:dataValidation>
        <x14:dataValidation type="list" allowBlank="1" showErrorMessage="1" xr:uid="{00000000-0002-0000-0100-00008D000000}">
          <x14:formula1>
            <xm:f>Sheet2!$D$205:$D$206</xm:f>
          </x14:formula1>
          <xm:sqref>E222:E223</xm:sqref>
        </x14:dataValidation>
        <x14:dataValidation type="list" allowBlank="1" showErrorMessage="1" xr:uid="{00000000-0002-0000-0100-00008E000000}">
          <x14:formula1>
            <xm:f>Sheet2!$C$84:$C$85</xm:f>
          </x14:formula1>
          <xm:sqref>C93:C94</xm:sqref>
        </x14:dataValidation>
        <x14:dataValidation type="list" allowBlank="1" showErrorMessage="1" xr:uid="{00000000-0002-0000-0100-00008F000000}">
          <x14:formula1>
            <xm:f>Sheet2!$F$157:$F$160</xm:f>
          </x14:formula1>
          <xm:sqref>I177 I170:I171 I173</xm:sqref>
        </x14:dataValidation>
        <x14:dataValidation type="list" allowBlank="1" showErrorMessage="1" xr:uid="{00000000-0002-0000-0100-000090000000}">
          <x14:formula1>
            <xm:f>Sheet2!$C$52:$C$54</xm:f>
          </x14:formula1>
          <xm:sqref>C56:C58</xm:sqref>
        </x14:dataValidation>
        <x14:dataValidation type="list" allowBlank="1" showErrorMessage="1" xr:uid="{00000000-0002-0000-0100-000091000000}">
          <x14:formula1>
            <xm:f>Sheet2!$E$105:$E$108</xm:f>
          </x14:formula1>
          <xm:sqref>G114:G117</xm:sqref>
        </x14:dataValidation>
        <x14:dataValidation type="list" allowBlank="1" showErrorMessage="1" xr:uid="{00000000-0002-0000-0100-000092000000}">
          <x14:formula1>
            <xm:f>Sheet2!$D$55:$D$56</xm:f>
          </x14:formula1>
          <xm:sqref>E59:E60</xm:sqref>
        </x14:dataValidation>
        <x14:dataValidation type="list" allowBlank="1" showInputMessage="1" showErrorMessage="1" xr:uid="{00000000-0002-0000-0100-000093000000}">
          <x14:formula1>
            <xm:f>'(No modificar) Soporte'!$A$3:$A$6</xm:f>
          </x14:formula1>
          <xm:sqref>J4</xm:sqref>
        </x14:dataValidation>
        <x14:dataValidation type="list" allowBlank="1" showErrorMessage="1" xr:uid="{00000000-0002-0000-0100-000094000000}">
          <x14:formula1>
            <xm:f>'(No modificar) Soporte'!$B$3:$B$4</xm:f>
          </x14:formula1>
          <xm:sqref>C8 C12 C15:C21</xm:sqref>
        </x14:dataValidation>
        <x14:dataValidation type="list" allowBlank="1" showErrorMessage="1" xr:uid="{00000000-0002-0000-0100-000095000000}">
          <x14:formula1>
            <xm:f>'(No modificar) Soporte'!$B$14:$B$17</xm:f>
          </x14:formula1>
          <xm:sqref>I8 I10 I12 I14:I15 I17 I19:I20 I28:I34</xm:sqref>
        </x14:dataValidation>
        <x14:dataValidation type="list" allowBlank="1" showErrorMessage="1" xr:uid="{00000000-0002-0000-0100-000096000000}">
          <x14:formula1>
            <xm:f>'(No modificar) Soporte'!$B$18:$B$19</xm:f>
          </x14:formula1>
          <xm:sqref>E15:E21</xm:sqref>
        </x14:dataValidation>
        <x14:dataValidation type="list" allowBlank="1" showErrorMessage="1" xr:uid="{00000000-0002-0000-0100-000097000000}">
          <x14:formula1>
            <xm:f>'(No modificar) Soporte'!$B$20:$B$22</xm:f>
          </x14:formula1>
          <xm:sqref>C22:C24 C26</xm:sqref>
        </x14:dataValidation>
        <x14:dataValidation type="list" allowBlank="1" showErrorMessage="1" xr:uid="{00000000-0002-0000-0100-000098000000}">
          <x14:formula1>
            <xm:f>'(No modificar) Soporte'!$B$23:$B$25</xm:f>
          </x14:formula1>
          <xm:sqref>E22:E24 E26</xm:sqref>
        </x14:dataValidation>
        <x14:dataValidation type="list" allowBlank="1" showErrorMessage="1" xr:uid="{00000000-0002-0000-0100-000099000000}">
          <x14:formula1>
            <xm:f>'(No modificar) Soporte'!$B$32:$B$34</xm:f>
          </x14:formula1>
          <xm:sqref>I22:I27</xm:sqref>
        </x14:dataValidation>
        <x14:dataValidation type="list" allowBlank="1" showErrorMessage="1" xr:uid="{00000000-0002-0000-0100-00009A000000}">
          <x14:formula1>
            <xm:f>'(No modificar) Soporte'!$B$35:$B$36</xm:f>
          </x14:formula1>
          <xm:sqref>C28:C34</xm:sqref>
        </x14:dataValidation>
        <x14:dataValidation type="list" allowBlank="1" showErrorMessage="1" xr:uid="{00000000-0002-0000-0100-00009B000000}">
          <x14:formula1>
            <xm:f>'(No modificar) Soporte'!$B$37:$B$38</xm:f>
          </x14:formula1>
          <xm:sqref>E28:E34</xm:sqref>
        </x14:dataValidation>
        <x14:dataValidation type="list" allowBlank="1" showErrorMessage="1" xr:uid="{00000000-0002-0000-0100-00009C000000}">
          <x14:formula1>
            <xm:f>'(No modificar) Soporte'!$B$43:$B$45</xm:f>
          </x14:formula1>
          <xm:sqref>G35:G38</xm:sqref>
        </x14:dataValidation>
        <x14:dataValidation type="list" allowBlank="1" showErrorMessage="1" xr:uid="{00000000-0002-0000-0100-00009D000000}">
          <x14:formula1>
            <xm:f>'(No modificar) Soporte'!$B$52</xm:f>
          </x14:formula1>
          <xm:sqref>I39:I45</xm:sqref>
        </x14:dataValidation>
        <x14:dataValidation type="list" allowBlank="1" showErrorMessage="1" xr:uid="{00000000-0002-0000-0100-00009E000000}">
          <x14:formula1>
            <xm:f>'(No modificar) Soporte'!$B$59:$B$63</xm:f>
          </x14:formula1>
          <xm:sqref>G40:G45</xm:sqref>
        </x14:dataValidation>
        <x14:dataValidation type="list" allowBlank="1" showErrorMessage="1" xr:uid="{00000000-0002-0000-0100-00009F000000}">
          <x14:formula1>
            <xm:f>'(No modificar) Soporte'!$B$64:$B$65</xm:f>
          </x14:formula1>
          <xm:sqref>C46:C51 E46:E51</xm:sqref>
        </x14:dataValidation>
        <x14:dataValidation type="list" allowBlank="1" showErrorMessage="1" xr:uid="{00000000-0002-0000-0100-0000A0000000}">
          <x14:formula1>
            <xm:f>'(No modificar) Soporte'!$B$72:$B$73</xm:f>
          </x14:formula1>
          <xm:sqref>I46:I51</xm:sqref>
        </x14:dataValidation>
        <x14:dataValidation type="list" allowBlank="1" showErrorMessage="1" xr:uid="{00000000-0002-0000-0100-0000A1000000}">
          <x14:formula1>
            <xm:f>Sheet2!$E$52:$E$53</xm:f>
          </x14:formula1>
          <xm:sqref>G56 G58</xm:sqref>
        </x14:dataValidation>
        <x14:dataValidation type="list" allowBlank="1" showErrorMessage="1" xr:uid="{00000000-0002-0000-0100-0000A2000000}">
          <x14:formula1>
            <xm:f>Sheet2!$E$59:$E$59</xm:f>
          </x14:formula1>
          <xm:sqref>G63:G65</xm:sqref>
        </x14:dataValidation>
        <x14:dataValidation type="list" allowBlank="1" showErrorMessage="1" xr:uid="{00000000-0002-0000-0100-0000A3000000}">
          <x14:formula1>
            <xm:f>'(No modificar) Soporte'!$B$82</xm:f>
          </x14:formula1>
          <xm:sqref>G68:G70</xm:sqref>
        </x14:dataValidation>
        <x14:dataValidation type="list" allowBlank="1" showErrorMessage="1" xr:uid="{00000000-0002-0000-0100-0000A4000000}">
          <x14:formula1>
            <xm:f>Sheet2!$C$67:$C$67</xm:f>
          </x14:formula1>
          <xm:sqref>C72:C73</xm:sqref>
        </x14:dataValidation>
        <x14:dataValidation type="list" allowBlank="1" showErrorMessage="1" xr:uid="{00000000-0002-0000-0100-0000A5000000}">
          <x14:formula1>
            <xm:f>Sheet2!$D$67:$D$67</xm:f>
          </x14:formula1>
          <xm:sqref>E72:E73</xm:sqref>
        </x14:dataValidation>
        <x14:dataValidation type="list" allowBlank="1" showErrorMessage="1" xr:uid="{00000000-0002-0000-0100-0000A6000000}">
          <x14:formula1>
            <xm:f>Sheet2!$F$67:$F$67</xm:f>
          </x14:formula1>
          <xm:sqref>I72:I73</xm:sqref>
        </x14:dataValidation>
        <x14:dataValidation type="list" allowBlank="1" showErrorMessage="1" xr:uid="{00000000-0002-0000-0100-0000A7000000}">
          <x14:formula1>
            <xm:f>Sheet2!$C$69:$C$69</xm:f>
          </x14:formula1>
          <xm:sqref>C74:C75 E74:E75</xm:sqref>
        </x14:dataValidation>
        <x14:dataValidation type="list" allowBlank="1" showErrorMessage="1" xr:uid="{00000000-0002-0000-0100-0000A8000000}">
          <x14:formula1>
            <xm:f>Sheet2!$F$73:$F$73</xm:f>
          </x14:formula1>
          <xm:sqref>I78:I80</xm:sqref>
        </x14:dataValidation>
        <x14:dataValidation type="list" allowBlank="1" showErrorMessage="1" xr:uid="{00000000-0002-0000-0100-0000A9000000}">
          <x14:formula1>
            <xm:f>Sheet2!$D$78:$D$78</xm:f>
          </x14:formula1>
          <xm:sqref>E83:E85</xm:sqref>
        </x14:dataValidation>
        <x14:dataValidation type="list" allowBlank="1" showErrorMessage="1" xr:uid="{00000000-0002-0000-0100-0000AA000000}">
          <x14:formula1>
            <xm:f>Sheet2!$C$105:$C$106</xm:f>
          </x14:formula1>
          <xm:sqref>C114:C117</xm:sqref>
        </x14:dataValidation>
        <x14:dataValidation type="list" allowBlank="1" showErrorMessage="1" xr:uid="{00000000-0002-0000-0100-0000AB000000}">
          <x14:formula1>
            <xm:f>Sheet2!$D$109</xm:f>
          </x14:formula1>
          <xm:sqref>E118:E121</xm:sqref>
        </x14:dataValidation>
        <x14:dataValidation type="list" allowBlank="1" showErrorMessage="1" xr:uid="{00000000-0002-0000-0100-0000AC000000}">
          <x14:formula1>
            <xm:f>Sheet2!$C$113</xm:f>
          </x14:formula1>
          <xm:sqref>C122:C125</xm:sqref>
        </x14:dataValidation>
        <x14:dataValidation type="list" allowBlank="1" showErrorMessage="1" xr:uid="{00000000-0002-0000-0100-0000AD000000}">
          <x14:formula1>
            <xm:f>'(No modificar) Soporte'!$C$4:$C$6</xm:f>
          </x14:formula1>
          <xm:sqref>I126:I131</xm:sqref>
        </x14:dataValidation>
        <x14:dataValidation type="list" allowBlank="1" showErrorMessage="1" xr:uid="{00000000-0002-0000-0100-0000AE000000}">
          <x14:formula1>
            <xm:f>Sheet2!$C$117</xm:f>
          </x14:formula1>
          <xm:sqref>C126:C131</xm:sqref>
        </x14:dataValidation>
        <x14:dataValidation type="list" allowBlank="1" showErrorMessage="1" xr:uid="{00000000-0002-0000-0100-0000AF000000}">
          <x14:formula1>
            <xm:f>Sheet2!$D$117</xm:f>
          </x14:formula1>
          <xm:sqref>E126:E131</xm:sqref>
        </x14:dataValidation>
        <x14:dataValidation type="list" allowBlank="1" showErrorMessage="1" xr:uid="{00000000-0002-0000-0100-0000B0000000}">
          <x14:formula1>
            <xm:f>Sheet2!$C$123</xm:f>
          </x14:formula1>
          <xm:sqref>C132:C137</xm:sqref>
        </x14:dataValidation>
        <x14:dataValidation type="list" allowBlank="1" showErrorMessage="1" xr:uid="{00000000-0002-0000-0100-0000B1000000}">
          <x14:formula1>
            <xm:f>Sheet2!$C$129:$C$130</xm:f>
          </x14:formula1>
          <xm:sqref>C138:C143</xm:sqref>
        </x14:dataValidation>
        <x14:dataValidation type="list" allowBlank="1" showErrorMessage="1" xr:uid="{00000000-0002-0000-0100-0000B2000000}">
          <x14:formula1>
            <xm:f>Sheet2!$D$129:$D$130</xm:f>
          </x14:formula1>
          <xm:sqref>E138:E143</xm:sqref>
        </x14:dataValidation>
        <x14:dataValidation type="list" allowBlank="1" showErrorMessage="1" xr:uid="{00000000-0002-0000-0100-0000B3000000}">
          <x14:formula1>
            <xm:f>Sheet2!$F$129:$F$132</xm:f>
          </x14:formula1>
          <xm:sqref>I138:I143</xm:sqref>
        </x14:dataValidation>
        <x14:dataValidation type="list" allowBlank="1" showErrorMessage="1" xr:uid="{00000000-0002-0000-0100-0000B4000000}">
          <x14:formula1>
            <xm:f>Sheet2!$C$142</xm:f>
          </x14:formula1>
          <xm:sqref>C151:C156</xm:sqref>
        </x14:dataValidation>
        <x14:dataValidation type="list" allowBlank="1" showErrorMessage="1" xr:uid="{00000000-0002-0000-0100-0000B5000000}">
          <x14:formula1>
            <xm:f>Sheet2!$D$142</xm:f>
          </x14:formula1>
          <xm:sqref>E151:E156</xm:sqref>
        </x14:dataValidation>
        <x14:dataValidation type="list" allowBlank="1" showErrorMessage="1" xr:uid="{00000000-0002-0000-0100-0000B6000000}">
          <x14:formula1>
            <xm:f>Sheet2!$C$148:$C$149</xm:f>
          </x14:formula1>
          <xm:sqref>C157:C162</xm:sqref>
        </x14:dataValidation>
        <x14:dataValidation type="list" allowBlank="1" showErrorMessage="1" xr:uid="{00000000-0002-0000-0100-0000B7000000}">
          <x14:formula1>
            <xm:f>Sheet2!$D$148:$D$149</xm:f>
          </x14:formula1>
          <xm:sqref>E157:E162</xm:sqref>
        </x14:dataValidation>
        <x14:dataValidation type="list" allowBlank="1" showErrorMessage="1" xr:uid="{00000000-0002-0000-0100-0000B8000000}">
          <x14:formula1>
            <xm:f>Sheet2!$F$148:$F$151</xm:f>
          </x14:formula1>
          <xm:sqref>I157:I162</xm:sqref>
        </x14:dataValidation>
        <x14:dataValidation type="list" allowBlank="1" showErrorMessage="1" xr:uid="{00000000-0002-0000-0100-0000B9000000}">
          <x14:formula1>
            <xm:f>Sheet2!$E$154</xm:f>
          </x14:formula1>
          <xm:sqref>G163:G164</xm:sqref>
        </x14:dataValidation>
        <x14:dataValidation type="list" allowBlank="1" showErrorMessage="1" xr:uid="{00000000-0002-0000-0100-0000BA000000}">
          <x14:formula1>
            <xm:f>Sheet2!$C$157</xm:f>
          </x14:formula1>
          <xm:sqref>C170:C177</xm:sqref>
        </x14:dataValidation>
        <x14:dataValidation type="list" allowBlank="1" showErrorMessage="1" xr:uid="{00000000-0002-0000-0100-0000BB000000}">
          <x14:formula1>
            <xm:f>Sheet2!$D$173</xm:f>
          </x14:formula1>
          <xm:sqref>E186:E193</xm:sqref>
        </x14:dataValidation>
        <x14:dataValidation type="list" allowBlank="1" showErrorMessage="1" xr:uid="{00000000-0002-0000-0100-0000BC000000}">
          <x14:formula1>
            <xm:f>Sheet2!$C$191</xm:f>
          </x14:formula1>
          <xm:sqref>C208:C215</xm:sqref>
        </x14:dataValidation>
        <x14:dataValidation type="list" allowBlank="1" showErrorMessage="1" xr:uid="{00000000-0002-0000-0100-0000BD000000}">
          <x14:formula1>
            <xm:f>Sheet2!$D$191</xm:f>
          </x14:formula1>
          <xm:sqref>E208:E215</xm:sqref>
        </x14:dataValidation>
        <x14:dataValidation type="list" allowBlank="1" showErrorMessage="1" xr:uid="{00000000-0002-0000-0100-0000BE000000}">
          <x14:formula1>
            <xm:f>Sheet2!$F$199</xm:f>
          </x14:formula1>
          <xm:sqref>I216:I217</xm:sqref>
        </x14:dataValidation>
        <x14:dataValidation type="list" allowBlank="1" showErrorMessage="1" xr:uid="{00000000-0002-0000-0100-0000BF000000}">
          <x14:formula1>
            <xm:f>Sheet2!$C$205</xm:f>
          </x14:formula1>
          <xm:sqref>C222:C223</xm:sqref>
        </x14:dataValidation>
        <x14:dataValidation type="list" allowBlank="1" showErrorMessage="1" xr:uid="{00000000-0002-0000-0100-0000C0000000}">
          <x14:formula1>
            <xm:f>Sheet2!$E$205</xm:f>
          </x14:formula1>
          <xm:sqref>G222:G223</xm:sqref>
        </x14:dataValidation>
        <x14:dataValidation type="list" allowBlank="1" showErrorMessage="1" xr:uid="{00000000-0002-0000-0100-0000C1000000}">
          <x14:formula1>
            <xm:f>Sheet2!$F$205</xm:f>
          </x14:formula1>
          <xm:sqref>I222:I223</xm:sqref>
        </x14:dataValidation>
        <x14:dataValidation type="list" allowBlank="1" showErrorMessage="1" xr:uid="{00000000-0002-0000-0100-0000C2000000}">
          <x14:formula1>
            <xm:f>Sheet2!$C$207</xm:f>
          </x14:formula1>
          <xm:sqref>C224:C227</xm:sqref>
        </x14:dataValidation>
        <x14:dataValidation type="list" allowBlank="1" showErrorMessage="1" xr:uid="{00000000-0002-0000-0100-0000C3000000}">
          <x14:formula1>
            <xm:f>Sheet2!$D$207</xm:f>
          </x14:formula1>
          <xm:sqref>E224:E227</xm:sqref>
        </x14:dataValidation>
        <x14:dataValidation type="list" allowBlank="1" showErrorMessage="1" xr:uid="{00000000-0002-0000-0100-0000C4000000}">
          <x14:formula1>
            <xm:f>Sheet2!$F$207</xm:f>
          </x14:formula1>
          <xm:sqref>I224:I227</xm:sqref>
        </x14:dataValidation>
        <x14:dataValidation type="list" allowBlank="1" showErrorMessage="1" xr:uid="{00000000-0002-0000-0100-0000C5000000}">
          <x14:formula1>
            <xm:f>Sheet2!$C$211:$C$212</xm:f>
          </x14:formula1>
          <xm:sqref>C228:C234</xm:sqref>
        </x14:dataValidation>
        <x14:dataValidation type="list" allowBlank="1" showErrorMessage="1" xr:uid="{00000000-0002-0000-0100-0000C6000000}">
          <x14:formula1>
            <xm:f>Sheet2!$D$211:$D$212</xm:f>
          </x14:formula1>
          <xm:sqref>E228:E234</xm:sqref>
        </x14:dataValidation>
        <x14:dataValidation type="list" allowBlank="1" showErrorMessage="1" xr:uid="{00000000-0002-0000-0100-0000C7000000}">
          <x14:formula1>
            <xm:f>Sheet2!$F$211</xm:f>
          </x14:formula1>
          <xm:sqref>I228:I234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D54"/>
  <sheetViews>
    <sheetView zoomScale="85" zoomScaleNormal="85" workbookViewId="0">
      <selection activeCell="B11" sqref="B11"/>
    </sheetView>
  </sheetViews>
  <sheetFormatPr baseColWidth="10" defaultColWidth="9.140625" defaultRowHeight="15" customHeight="1"/>
  <cols>
    <col min="1" max="1" width="39.140625" bestFit="1" customWidth="1"/>
    <col min="2" max="2" width="87" bestFit="1" customWidth="1"/>
    <col min="3" max="3" width="13.28515625" bestFit="1" customWidth="1"/>
    <col min="4" max="6" width="12" customWidth="1"/>
  </cols>
  <sheetData>
    <row r="1" spans="1:2 16373:16379">
      <c r="A1" t="s">
        <v>87</v>
      </c>
      <c r="B1" t="s">
        <v>421</v>
      </c>
      <c r="XES1" s="4" t="s">
        <v>87</v>
      </c>
      <c r="XET1" t="s">
        <v>421</v>
      </c>
      <c r="XEU1" t="s">
        <v>422</v>
      </c>
      <c r="XEV1" t="s">
        <v>423</v>
      </c>
      <c r="XEW1" t="s">
        <v>424</v>
      </c>
      <c r="XEX1" t="s">
        <v>425</v>
      </c>
    </row>
    <row r="2" spans="1:2 16373:16379">
      <c r="A2" t="s">
        <v>89</v>
      </c>
      <c r="B2">
        <v>1</v>
      </c>
      <c r="XES2" s="4" t="str">
        <f>CuadroGestion!A8</f>
        <v>Direccionamiento Estratégico</v>
      </c>
      <c r="XET2" s="12">
        <f>VLOOKUP(XES2,CuadroGestion!A:M,12,FALSE)</f>
        <v>1</v>
      </c>
      <c r="XEU2" s="4">
        <v>1</v>
      </c>
      <c r="XEV2" s="4">
        <v>2</v>
      </c>
      <c r="XEW2" s="4">
        <v>3</v>
      </c>
      <c r="XEX2" s="4">
        <v>4</v>
      </c>
      <c r="XEY2" s="4"/>
    </row>
    <row r="3" spans="1:2 16373:16379">
      <c r="A3" t="s">
        <v>120</v>
      </c>
      <c r="B3">
        <v>1</v>
      </c>
      <c r="XES3" s="4" t="str">
        <f>CuadroGestion!A28</f>
        <v>Gestión Estratégica</v>
      </c>
      <c r="XET3" s="13">
        <f>VLOOKUP(XES3,CuadroGestion!A:M,12,FALSE)</f>
        <v>1</v>
      </c>
      <c r="XEU3" s="3">
        <v>1</v>
      </c>
      <c r="XEV3" s="3">
        <v>2</v>
      </c>
      <c r="XEW3" s="3">
        <v>3</v>
      </c>
      <c r="XEX3" s="3">
        <v>4</v>
      </c>
      <c r="XEY3" s="3"/>
    </row>
    <row r="4" spans="1:2 16373:16379">
      <c r="A4" t="s">
        <v>172</v>
      </c>
      <c r="B4">
        <v>1</v>
      </c>
      <c r="XES4" s="4" t="str">
        <f>CuadroGestion!A52</f>
        <v>Gobierno Escolar y Comunidad Educativa</v>
      </c>
      <c r="XET4" s="13">
        <f>VLOOKUP(XES4,CuadroGestion!A:M,12,FALSE)</f>
        <v>1</v>
      </c>
      <c r="XEU4" s="3">
        <v>1</v>
      </c>
      <c r="XEV4" s="3">
        <v>2</v>
      </c>
      <c r="XEW4" s="3">
        <v>3</v>
      </c>
      <c r="XEX4" s="3">
        <v>4</v>
      </c>
      <c r="XEY4" s="3"/>
    </row>
    <row r="5" spans="1:2 16373:16379">
      <c r="A5" t="s">
        <v>213</v>
      </c>
      <c r="B5">
        <v>1</v>
      </c>
      <c r="XES5" s="4" t="str">
        <f>CuadroGestion!A71</f>
        <v>Cultura Institucional</v>
      </c>
      <c r="XET5" s="13">
        <f>VLOOKUP(XES5,CuadroGestion!A:M,12,FALSE)</f>
        <v>1</v>
      </c>
      <c r="XEU5" s="3">
        <v>1</v>
      </c>
      <c r="XEV5" s="3">
        <v>2</v>
      </c>
      <c r="XEW5" s="3">
        <v>3</v>
      </c>
      <c r="XEX5" s="3">
        <v>4</v>
      </c>
      <c r="XEY5" s="3"/>
    </row>
    <row r="6" spans="1:2 16373:16379">
      <c r="A6" t="s">
        <v>229</v>
      </c>
      <c r="B6">
        <v>1</v>
      </c>
      <c r="XES6" s="4" t="str">
        <f>CuadroGestion!A76</f>
        <v>Clima Escolar</v>
      </c>
      <c r="XET6" s="13">
        <f>VLOOKUP(XES6,CuadroGestion!A:M,12,FALSE)</f>
        <v>1</v>
      </c>
      <c r="XEU6" s="3">
        <v>1</v>
      </c>
      <c r="XEV6" s="3">
        <v>2</v>
      </c>
      <c r="XEW6" s="3">
        <v>3</v>
      </c>
      <c r="XEX6" s="3">
        <v>4</v>
      </c>
      <c r="XEY6" s="3"/>
    </row>
    <row r="7" spans="1:2 16373:16379">
      <c r="A7" t="s">
        <v>235</v>
      </c>
      <c r="B7">
        <v>1</v>
      </c>
      <c r="XES7" s="4" t="str">
        <f>CuadroGestion!A77</f>
        <v>Relaciones Con El Entorno</v>
      </c>
      <c r="XET7" s="13">
        <f>VLOOKUP(XES7,CuadroGestion!A:M,12,FALSE)</f>
        <v>1</v>
      </c>
      <c r="XEU7" s="3">
        <v>1</v>
      </c>
      <c r="XEV7" s="3">
        <v>2</v>
      </c>
      <c r="XEW7" s="3">
        <v>3</v>
      </c>
      <c r="XEX7" s="3">
        <v>4</v>
      </c>
      <c r="XEY7" s="3"/>
    </row>
    <row r="20" spans="1:3 16377:16384">
      <c r="XEW20" s="4" t="s">
        <v>87</v>
      </c>
      <c r="XEX20" s="4" t="s">
        <v>86</v>
      </c>
      <c r="XEY20" s="4" t="s">
        <v>426</v>
      </c>
    </row>
    <row r="21" spans="1:3 16377:16384" ht="15.75" customHeight="1">
      <c r="A21" t="s">
        <v>87</v>
      </c>
      <c r="B21" t="s">
        <v>86</v>
      </c>
      <c r="C21" t="s">
        <v>426</v>
      </c>
      <c r="XEW21" s="4" t="s">
        <v>89</v>
      </c>
      <c r="XEX21" s="4" t="str">
        <f>CuadroGestion!B8</f>
        <v>Misión, visión y principios institucionales</v>
      </c>
      <c r="XEY21" s="4">
        <f>VLOOKUP(XEX21,CuadroGestion!B:M,10,FALSE)</f>
        <v>1</v>
      </c>
      <c r="XFA21" s="3"/>
      <c r="XFB21" s="3"/>
      <c r="XFC21" s="3"/>
      <c r="XFD21" s="3"/>
    </row>
    <row r="22" spans="1:3 16377:16384" ht="15.75" customHeight="1">
      <c r="A22" t="s">
        <v>89</v>
      </c>
      <c r="B22" t="s">
        <v>90</v>
      </c>
      <c r="C22">
        <v>1</v>
      </c>
      <c r="XEW22" s="4" t="s">
        <v>89</v>
      </c>
      <c r="XEX22" s="4" t="str">
        <f>CuadroGestion!B15</f>
        <v>Metas institucionales</v>
      </c>
      <c r="XEY22" s="3">
        <f>VLOOKUP(XEX22,CuadroGestion!B:M,10,FALSE)</f>
        <v>1</v>
      </c>
      <c r="XFA22" s="3"/>
      <c r="XFB22" s="3"/>
      <c r="XFC22" s="3"/>
      <c r="XFD22" s="3"/>
    </row>
    <row r="23" spans="1:3 16377:16384" ht="15.75" customHeight="1">
      <c r="A23" t="s">
        <v>89</v>
      </c>
      <c r="B23" t="s">
        <v>101</v>
      </c>
      <c r="C23">
        <v>1</v>
      </c>
      <c r="XEW23" s="4" t="s">
        <v>89</v>
      </c>
      <c r="XEX23" s="4" t="str">
        <f>CuadroGestion!B22</f>
        <v>Política de inclusión de personas de diferentes grupos poblacionales o diversidad cultural</v>
      </c>
      <c r="XEY23" s="3">
        <f>VLOOKUP(XEX23,CuadroGestion!B:M,10,FALSE)</f>
        <v>1</v>
      </c>
      <c r="XFA23" s="3"/>
      <c r="XFB23" s="3"/>
      <c r="XFC23" s="3"/>
      <c r="XFD23" s="3"/>
    </row>
    <row r="24" spans="1:3 16377:16384" ht="15.75" customHeight="1">
      <c r="A24" t="s">
        <v>89</v>
      </c>
      <c r="B24" t="s">
        <v>112</v>
      </c>
      <c r="C24">
        <v>1</v>
      </c>
      <c r="XEW24" s="4" t="s">
        <v>120</v>
      </c>
      <c r="XEX24" s="4" t="str">
        <f>CuadroGestion!B28</f>
        <v>Liderazgo</v>
      </c>
      <c r="XEY24" s="3">
        <f>VLOOKUP(XEX24,CuadroGestion!B:M,10,FALSE)</f>
        <v>1</v>
      </c>
      <c r="XFA24" s="3"/>
      <c r="XFB24" s="3"/>
      <c r="XFC24" s="3"/>
      <c r="XFD24" s="3"/>
    </row>
    <row r="25" spans="1:3 16377:16384" ht="15.75" customHeight="1">
      <c r="A25" t="s">
        <v>120</v>
      </c>
      <c r="B25" t="s">
        <v>121</v>
      </c>
      <c r="C25">
        <v>1</v>
      </c>
      <c r="XEW25" s="4" t="s">
        <v>120</v>
      </c>
      <c r="XEX25" s="4" t="str">
        <f>CuadroGestion!B35</f>
        <v>Articulación de planes, proyectos y acciones</v>
      </c>
      <c r="XEY25" s="3">
        <f>VLOOKUP(XEX25,CuadroGestion!B:M,10,FALSE)</f>
        <v>1</v>
      </c>
      <c r="XFA25" s="3"/>
      <c r="XFB25" s="3"/>
      <c r="XFC25" s="3"/>
      <c r="XFD25" s="3"/>
    </row>
    <row r="26" spans="1:3 16377:16384" ht="15.75" customHeight="1">
      <c r="A26" t="s">
        <v>120</v>
      </c>
      <c r="B26" t="s">
        <v>133</v>
      </c>
      <c r="C26">
        <v>1</v>
      </c>
      <c r="XEW26" s="4" t="s">
        <v>120</v>
      </c>
      <c r="XEX26" s="4" t="str">
        <f>CuadroGestion!B39</f>
        <v>Estrategia pedagógica</v>
      </c>
      <c r="XEY26" s="3">
        <f>VLOOKUP(XEX26,CuadroGestion!B:M,10,FALSE)</f>
        <v>1</v>
      </c>
      <c r="XFA26" s="3"/>
      <c r="XFB26" s="3"/>
      <c r="XFC26" s="3"/>
      <c r="XFD26" s="3"/>
    </row>
    <row r="27" spans="1:3 16377:16384" ht="15.75" customHeight="1">
      <c r="A27" t="s">
        <v>120</v>
      </c>
      <c r="B27" t="s">
        <v>139</v>
      </c>
      <c r="C27">
        <v>1</v>
      </c>
      <c r="XEW27" s="4" t="s">
        <v>120</v>
      </c>
      <c r="XEX27" s="4" t="str">
        <f>CuadroGestion!B40</f>
        <v>Uso de información (interna y externa) para la toma de decisiones</v>
      </c>
      <c r="XEY27" s="3">
        <f>VLOOKUP(XEX27,CuadroGestion!B:M,10,FALSE)</f>
        <v>1</v>
      </c>
      <c r="XFA27" s="3"/>
      <c r="XFB27" s="3"/>
      <c r="XFC27" s="3"/>
      <c r="XFD27" s="3"/>
    </row>
    <row r="28" spans="1:3 16377:16384" ht="15.75" customHeight="1">
      <c r="A28" t="s">
        <v>120</v>
      </c>
      <c r="B28" t="s">
        <v>146</v>
      </c>
      <c r="C28">
        <v>1</v>
      </c>
      <c r="XEW28" s="4" t="s">
        <v>120</v>
      </c>
      <c r="XEX28" s="4" t="str">
        <f>CuadroGestion!B46</f>
        <v>Seguimiento y autoevaluación</v>
      </c>
      <c r="XEY28" s="3">
        <f>VLOOKUP(XEX28,CuadroGestion!B:M,10,FALSE)</f>
        <v>1</v>
      </c>
      <c r="XFA28" s="3"/>
      <c r="XFB28" s="3"/>
      <c r="XFC28" s="3"/>
      <c r="XFD28" s="3"/>
    </row>
    <row r="29" spans="1:3 16377:16384" ht="15.75" customHeight="1">
      <c r="A29" t="s">
        <v>120</v>
      </c>
      <c r="B29" t="s">
        <v>162</v>
      </c>
      <c r="C29">
        <v>1</v>
      </c>
      <c r="XEW29" s="4" t="s">
        <v>172</v>
      </c>
      <c r="XEX29" s="4" t="str">
        <f>CuadroGestion!B52</f>
        <v>Consejo directivo</v>
      </c>
      <c r="XEY29" s="3">
        <f>VLOOKUP(XEX29,CuadroGestion!B:M,10,FALSE)</f>
        <v>1</v>
      </c>
      <c r="XFA29" s="3"/>
      <c r="XFB29" s="3"/>
      <c r="XFC29" s="3"/>
      <c r="XFD29" s="3"/>
    </row>
    <row r="30" spans="1:3 16377:16384" ht="15.75" customHeight="1">
      <c r="A30" t="s">
        <v>172</v>
      </c>
      <c r="B30" t="s">
        <v>173</v>
      </c>
      <c r="C30">
        <v>1</v>
      </c>
      <c r="XEW30" s="4" t="s">
        <v>172</v>
      </c>
      <c r="XEX30" s="4" t="str">
        <f>CuadroGestion!B56</f>
        <v>Consejo académico</v>
      </c>
      <c r="XEY30" s="3">
        <f>VLOOKUP(XEX30,CuadroGestion!B:M,10,FALSE)</f>
        <v>1</v>
      </c>
      <c r="XFA30" s="3"/>
      <c r="XFB30" s="3"/>
      <c r="XFC30" s="3"/>
      <c r="XFD30" s="3"/>
    </row>
    <row r="31" spans="1:3 16377:16384" ht="15.75" customHeight="1">
      <c r="A31" t="s">
        <v>172</v>
      </c>
      <c r="B31" t="s">
        <v>182</v>
      </c>
      <c r="C31">
        <v>1</v>
      </c>
      <c r="XEW31" s="4" t="s">
        <v>172</v>
      </c>
      <c r="XEX31" s="4" t="str">
        <f>CuadroGestion!B59</f>
        <v>Comisión de evaluación y promoción</v>
      </c>
      <c r="XEY31" s="3">
        <f>VLOOKUP(XEX31,CuadroGestion!B:M,10,FALSE)</f>
        <v>1</v>
      </c>
      <c r="XFA31" s="3"/>
      <c r="XFB31" s="3"/>
      <c r="XFC31" s="3"/>
      <c r="XFD31" s="3"/>
    </row>
    <row r="32" spans="1:3 16377:16384" ht="15.75" customHeight="1">
      <c r="A32" t="s">
        <v>172</v>
      </c>
      <c r="B32" t="s">
        <v>188</v>
      </c>
      <c r="C32">
        <v>1</v>
      </c>
      <c r="XEW32" s="4" t="s">
        <v>172</v>
      </c>
      <c r="XEX32" s="4" t="str">
        <f>CuadroGestion!B61</f>
        <v>Comité de convivencia</v>
      </c>
      <c r="XEY32" s="3">
        <f>VLOOKUP(XEX32,CuadroGestion!B:M,10,FALSE)</f>
        <v>1</v>
      </c>
      <c r="XFA32" s="3"/>
      <c r="XFB32" s="3"/>
      <c r="XFC32" s="3"/>
      <c r="XFD32" s="3"/>
    </row>
    <row r="33" spans="1:3 16377:16384" ht="15.75" customHeight="1">
      <c r="A33" t="s">
        <v>172</v>
      </c>
      <c r="B33" t="s">
        <v>193</v>
      </c>
      <c r="C33">
        <v>1</v>
      </c>
      <c r="XEW33" s="4" t="s">
        <v>172</v>
      </c>
      <c r="XEX33" s="4" t="str">
        <f>CuadroGestion!B63</f>
        <v>Consejo estudiantil</v>
      </c>
      <c r="XEY33" s="3">
        <f>VLOOKUP(XEX33,CuadroGestion!B:M,10,FALSE)</f>
        <v>1</v>
      </c>
      <c r="XFA33" s="3"/>
      <c r="XFB33" s="3"/>
      <c r="XFC33" s="3"/>
      <c r="XFD33" s="3"/>
    </row>
    <row r="34" spans="1:3 16377:16384" ht="15.75" customHeight="1">
      <c r="A34" t="s">
        <v>172</v>
      </c>
      <c r="B34" t="s">
        <v>198</v>
      </c>
      <c r="C34">
        <v>1</v>
      </c>
      <c r="XEW34" s="4" t="s">
        <v>172</v>
      </c>
      <c r="XEX34" s="4" t="str">
        <f>CuadroGestion!B66</f>
        <v>Personero estudiantil</v>
      </c>
      <c r="XEY34" s="3">
        <f>VLOOKUP(XEX34,CuadroGestion!B:M,10,FALSE)</f>
        <v>1</v>
      </c>
      <c r="XFA34" s="3"/>
      <c r="XFB34" s="3"/>
      <c r="XFC34" s="3"/>
      <c r="XFD34" s="3"/>
    </row>
    <row r="35" spans="1:3 16377:16384" ht="15.75" customHeight="1">
      <c r="A35" t="s">
        <v>172</v>
      </c>
      <c r="B35" t="s">
        <v>203</v>
      </c>
      <c r="C35">
        <v>1</v>
      </c>
      <c r="XEW35" s="4" t="s">
        <v>172</v>
      </c>
      <c r="XEX35" s="4" t="str">
        <f>CuadroGestion!B68</f>
        <v>Consejo de padres de familia</v>
      </c>
      <c r="XEY35" s="3">
        <f>VLOOKUP(XEX35,CuadroGestion!B:M,10,FALSE)</f>
        <v>1</v>
      </c>
      <c r="XFA35" s="3"/>
      <c r="XFB35" s="3"/>
      <c r="XFC35" s="3"/>
      <c r="XFD35" s="3"/>
    </row>
    <row r="36" spans="1:3 16377:16384" ht="15.75" customHeight="1">
      <c r="A36" t="s">
        <v>172</v>
      </c>
      <c r="B36" t="s">
        <v>208</v>
      </c>
      <c r="C36">
        <v>1</v>
      </c>
      <c r="XEW36" s="4" t="s">
        <v>213</v>
      </c>
      <c r="XEX36" s="4" t="str">
        <f>CuadroGestion!B71</f>
        <v>Mecanismos de comunicación</v>
      </c>
      <c r="XEY36" s="3">
        <f>VLOOKUP(XEX36,CuadroGestion!B:M,10,FALSE)</f>
        <v>1</v>
      </c>
      <c r="XFA36" s="3"/>
      <c r="XFB36" s="3"/>
      <c r="XFC36" s="3"/>
      <c r="XFD36" s="3"/>
    </row>
    <row r="37" spans="1:3 16377:16384" ht="15.75" customHeight="1">
      <c r="A37" t="s">
        <v>213</v>
      </c>
      <c r="B37" t="s">
        <v>214</v>
      </c>
      <c r="C37">
        <v>1</v>
      </c>
      <c r="XEW37" s="4" t="s">
        <v>213</v>
      </c>
      <c r="XEX37" s="4" t="str">
        <f>CuadroGestion!B72</f>
        <v>Reconocimiento de logros</v>
      </c>
      <c r="XEY37" s="3">
        <f>VLOOKUP(XEX37,CuadroGestion!B:M,10,FALSE)</f>
        <v>1</v>
      </c>
      <c r="XFA37" s="3"/>
      <c r="XFB37" s="3"/>
      <c r="XFC37" s="3"/>
      <c r="XFD37" s="3"/>
    </row>
    <row r="38" spans="1:3 16377:16384" ht="15.75" customHeight="1">
      <c r="A38" t="s">
        <v>213</v>
      </c>
      <c r="B38" t="s">
        <v>219</v>
      </c>
      <c r="C38">
        <v>1</v>
      </c>
      <c r="XEW38" s="4" t="s">
        <v>213</v>
      </c>
      <c r="XEX38" s="4" t="str">
        <f>CuadroGestion!B74</f>
        <v>Identificación y divulgación de buenas prácticas</v>
      </c>
      <c r="XEY38" s="3">
        <f>VLOOKUP(XEX38,CuadroGestion!B:M,10,FALSE)</f>
        <v>1</v>
      </c>
      <c r="XFA38" s="3"/>
      <c r="XFB38" s="3"/>
      <c r="XFC38" s="3"/>
      <c r="XFD38" s="3"/>
    </row>
    <row r="39" spans="1:3 16377:16384" ht="15.75" customHeight="1">
      <c r="A39" t="s">
        <v>213</v>
      </c>
      <c r="B39" t="s">
        <v>224</v>
      </c>
      <c r="C39">
        <v>1</v>
      </c>
      <c r="XEW39" s="4" t="s">
        <v>229</v>
      </c>
      <c r="XEX39" s="4" t="str">
        <f>CuadroGestion!B76</f>
        <v>Ambiente escolar</v>
      </c>
      <c r="XEY39" s="3">
        <f>VLOOKUP(XEX39,CuadroGestion!B:M,10,FALSE)</f>
        <v>1</v>
      </c>
      <c r="XFA39" s="3"/>
      <c r="XFB39" s="3"/>
      <c r="XFC39" s="3"/>
      <c r="XFD39" s="3"/>
    </row>
    <row r="40" spans="1:3 16377:16384" ht="15.75" customHeight="1">
      <c r="A40" t="s">
        <v>229</v>
      </c>
      <c r="B40" t="s">
        <v>230</v>
      </c>
      <c r="C40">
        <v>1</v>
      </c>
      <c r="XEW40" s="4" t="s">
        <v>235</v>
      </c>
      <c r="XEX40" s="4" t="str">
        <f>CuadroGestion!B77</f>
        <v>Familias o acudientes</v>
      </c>
      <c r="XEY40" s="3">
        <f>VLOOKUP(XEX40,CuadroGestion!B:M,10,FALSE)</f>
        <v>1</v>
      </c>
      <c r="XFA40" s="3"/>
      <c r="XFB40" s="3"/>
      <c r="XFC40" s="3"/>
      <c r="XFD40" s="3"/>
    </row>
    <row r="41" spans="1:3 16377:16384" ht="15.75" customHeight="1">
      <c r="A41" t="s">
        <v>235</v>
      </c>
      <c r="B41" t="s">
        <v>236</v>
      </c>
      <c r="C41">
        <v>1</v>
      </c>
      <c r="XEW41" s="4" t="s">
        <v>235</v>
      </c>
      <c r="XEX41" s="4" t="str">
        <f>CuadroGestion!B78</f>
        <v>Autoridades educativas</v>
      </c>
      <c r="XEY41" s="3">
        <f>VLOOKUP(XEX41,CuadroGestion!B:M,10,FALSE)</f>
        <v>1</v>
      </c>
      <c r="XFA41" s="3"/>
      <c r="XFB41" s="3"/>
      <c r="XFC41" s="3"/>
      <c r="XFD41" s="3"/>
    </row>
    <row r="42" spans="1:3 16377:16384" ht="15.75" customHeight="1">
      <c r="A42" t="s">
        <v>235</v>
      </c>
      <c r="B42" t="s">
        <v>241</v>
      </c>
      <c r="C42">
        <v>1</v>
      </c>
      <c r="XEW42" s="4" t="s">
        <v>235</v>
      </c>
      <c r="XEX42" s="4" t="str">
        <f>CuadroGestion!B81</f>
        <v>Otras instituciones</v>
      </c>
      <c r="XEY42" s="3">
        <f>VLOOKUP(XEX42,CuadroGestion!B:M,10,FALSE)</f>
        <v>1</v>
      </c>
      <c r="XFA42" s="3"/>
      <c r="XFB42" s="3"/>
      <c r="XFC42" s="3"/>
      <c r="XFD42" s="3"/>
    </row>
    <row r="43" spans="1:3 16377:16384" ht="15.75" customHeight="1">
      <c r="A43" t="s">
        <v>235</v>
      </c>
      <c r="B43" t="s">
        <v>246</v>
      </c>
      <c r="C43">
        <v>1</v>
      </c>
      <c r="XEW43" s="4" t="s">
        <v>235</v>
      </c>
      <c r="XEX43" s="4" t="str">
        <f>CuadroGestion!B83</f>
        <v>Sector productivo</v>
      </c>
      <c r="XEY43" s="3">
        <f>VLOOKUP(XEX43,CuadroGestion!B:M,10,FALSE)</f>
        <v>1</v>
      </c>
      <c r="XFA43" s="3"/>
      <c r="XFB43" s="3"/>
      <c r="XFC43" s="3"/>
      <c r="XFD43" s="3"/>
    </row>
    <row r="44" spans="1:3 16377:16384" ht="15.75" customHeight="1">
      <c r="A44" t="s">
        <v>235</v>
      </c>
      <c r="B44" t="s">
        <v>251</v>
      </c>
      <c r="C44">
        <v>1</v>
      </c>
    </row>
    <row r="45" spans="1:3 16377:16384" ht="15.75" customHeight="1"/>
    <row r="46" spans="1:3 16377:16384" ht="15.75" customHeight="1"/>
    <row r="47" spans="1:3 16377:16384" ht="15.75" customHeight="1"/>
    <row r="48" spans="1:3 16377:16384" ht="15.75" customHeight="1"/>
    <row r="49" ht="15.75" customHeight="1"/>
    <row r="50" ht="15.75" customHeight="1"/>
    <row r="51" ht="15.75" customHeight="1"/>
    <row r="52" ht="15.75" customHeight="1"/>
    <row r="53" ht="15.75" customHeight="1"/>
    <row r="54" ht="15.75" customHeight="1"/>
  </sheetData>
  <pageMargins left="0.7" right="0.7" top="0.75" bottom="0.75" header="0" footer="0"/>
  <pageSetup orientation="landscape"/>
  <drawing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XFC42"/>
  <sheetViews>
    <sheetView workbookViewId="0">
      <selection activeCell="B11" sqref="B11"/>
    </sheetView>
  </sheetViews>
  <sheetFormatPr baseColWidth="10" defaultColWidth="9.140625" defaultRowHeight="15" customHeight="1"/>
  <cols>
    <col min="1" max="1" width="22.7109375" bestFit="1" customWidth="1"/>
    <col min="2" max="2" width="65.85546875" bestFit="1" customWidth="1"/>
    <col min="3" max="3" width="12.140625" customWidth="1"/>
    <col min="4" max="4" width="9.140625" customWidth="1"/>
  </cols>
  <sheetData>
    <row r="1" spans="1:2 16378:16383" s="3" customFormat="1">
      <c r="A1" t="s">
        <v>87</v>
      </c>
      <c r="B1" t="s">
        <v>427</v>
      </c>
      <c r="XEX1" s="3" t="s">
        <v>87</v>
      </c>
      <c r="XEY1" s="3" t="s">
        <v>427</v>
      </c>
      <c r="XEZ1" s="3" t="s">
        <v>422</v>
      </c>
      <c r="XFA1" s="3" t="s">
        <v>423</v>
      </c>
      <c r="XFB1" s="3" t="s">
        <v>424</v>
      </c>
      <c r="XFC1" s="3" t="s">
        <v>425</v>
      </c>
    </row>
    <row r="2" spans="1:2 16378:16383" s="3" customFormat="1">
      <c r="A2" t="s">
        <v>258</v>
      </c>
      <c r="B2">
        <v>1</v>
      </c>
      <c r="XEX2" s="3" t="str">
        <f>CuadroGestion!A91</f>
        <v>Diseño Pedagógico</v>
      </c>
      <c r="XEY2" s="13">
        <f>VLOOKUP(XEX2,CuadroGestion!A:M,12,FALSE)</f>
        <v>1</v>
      </c>
      <c r="XEZ2" s="3">
        <v>1</v>
      </c>
      <c r="XFA2" s="3">
        <v>2</v>
      </c>
      <c r="XFB2" s="3">
        <v>3</v>
      </c>
      <c r="XFC2" s="3">
        <v>4</v>
      </c>
    </row>
    <row r="3" spans="1:2 16378:16383" s="3" customFormat="1">
      <c r="A3" t="s">
        <v>278</v>
      </c>
      <c r="B3">
        <v>1</v>
      </c>
      <c r="XEX3" s="3" t="str">
        <f>CuadroGestion!A103</f>
        <v>Prácticas Pedagógicas</v>
      </c>
      <c r="XEY3" s="13">
        <f>VLOOKUP(XEX3,CuadroGestion!A:M,12,FALSE)</f>
        <v>1</v>
      </c>
      <c r="XEZ3" s="3">
        <v>1</v>
      </c>
      <c r="XFA3" s="3">
        <v>2</v>
      </c>
      <c r="XFB3" s="3">
        <v>3</v>
      </c>
      <c r="XFC3" s="3">
        <v>4</v>
      </c>
    </row>
    <row r="4" spans="1:2 16378:16383" s="3" customFormat="1">
      <c r="A4" t="s">
        <v>299</v>
      </c>
      <c r="B4">
        <v>1</v>
      </c>
      <c r="XEX4" s="3" t="str">
        <f>CuadroGestion!A122</f>
        <v>Gestión de Aula</v>
      </c>
      <c r="XEY4" s="13">
        <f>VLOOKUP(XEX4,CuadroGestion!A:M,12,FALSE)</f>
        <v>1</v>
      </c>
      <c r="XEZ4" s="3">
        <v>1</v>
      </c>
      <c r="XFA4" s="3">
        <v>2</v>
      </c>
      <c r="XFB4" s="3">
        <v>3</v>
      </c>
      <c r="XFC4" s="3">
        <v>4</v>
      </c>
    </row>
    <row r="5" spans="1:2 16378:16383" s="3" customFormat="1">
      <c r="A5" t="s">
        <v>310</v>
      </c>
      <c r="B5">
        <v>1</v>
      </c>
      <c r="XEX5" s="3" t="str">
        <f>CuadroGestion!A132</f>
        <v>Seguimiento Académico</v>
      </c>
      <c r="XEY5" s="13">
        <f>VLOOKUP(XEX5,CuadroGestion!A:M,12,FALSE)</f>
        <v>1</v>
      </c>
      <c r="XEZ5" s="3">
        <v>1</v>
      </c>
      <c r="XFA5" s="3">
        <v>2</v>
      </c>
      <c r="XFB5" s="3">
        <v>3</v>
      </c>
      <c r="XFC5" s="3">
        <v>4</v>
      </c>
    </row>
    <row r="6" spans="1:2 16378:16383" s="3" customFormat="1"/>
    <row r="7" spans="1:2 16378:16383" s="3" customFormat="1"/>
    <row r="8" spans="1:2 16378:16383" s="3" customFormat="1"/>
    <row r="9" spans="1:2 16378:16383" s="3" customFormat="1"/>
    <row r="10" spans="1:2 16378:16383" s="3" customFormat="1"/>
    <row r="11" spans="1:2 16378:16383" s="3" customFormat="1"/>
    <row r="12" spans="1:2 16378:16383" s="3" customFormat="1"/>
    <row r="13" spans="1:2 16378:16383" s="3" customFormat="1"/>
    <row r="14" spans="1:2 16378:16383" s="3" customFormat="1"/>
    <row r="15" spans="1:2 16378:16383" s="3" customFormat="1"/>
    <row r="16" spans="1:2 16378:16383" s="3" customFormat="1"/>
    <row r="17" spans="1:3 16377:16379" s="3" customFormat="1"/>
    <row r="18" spans="1:3 16377:16379" s="3" customFormat="1"/>
    <row r="19" spans="1:3 16377:16379" s="3" customFormat="1"/>
    <row r="20" spans="1:3 16377:16379" s="3" customFormat="1">
      <c r="XEW20" s="3" t="s">
        <v>87</v>
      </c>
      <c r="XEX20" s="3" t="s">
        <v>86</v>
      </c>
      <c r="XEY20" s="3" t="s">
        <v>426</v>
      </c>
    </row>
    <row r="21" spans="1:3 16377:16379" s="3" customFormat="1" ht="15.75" customHeight="1">
      <c r="A21" t="s">
        <v>87</v>
      </c>
      <c r="B21" t="s">
        <v>86</v>
      </c>
      <c r="C21" t="s">
        <v>426</v>
      </c>
      <c r="XEW21" s="3" t="s">
        <v>258</v>
      </c>
      <c r="XEX21" s="3" t="str">
        <f>CuadroGestion!B91</f>
        <v>Plan de estudios</v>
      </c>
      <c r="XEY21" s="3">
        <f>VLOOKUP(XEX21,CuadroGestion!B:M,10,FALSE)</f>
        <v>1</v>
      </c>
    </row>
    <row r="22" spans="1:3 16377:16379" s="3" customFormat="1" ht="15.75" customHeight="1">
      <c r="A22" t="s">
        <v>258</v>
      </c>
      <c r="B22" t="s">
        <v>259</v>
      </c>
      <c r="C22">
        <v>1</v>
      </c>
      <c r="XEW22" s="3" t="s">
        <v>258</v>
      </c>
      <c r="XEX22" s="3" t="str">
        <f>CuadroGestion!B93</f>
        <v>Enfoque metodológico</v>
      </c>
      <c r="XEY22" s="3">
        <f>VLOOKUP(XEX22,CuadroGestion!B:M,10,FALSE)</f>
        <v>1</v>
      </c>
    </row>
    <row r="23" spans="1:3 16377:16379" s="3" customFormat="1" ht="15.75" customHeight="1">
      <c r="A23" t="s">
        <v>258</v>
      </c>
      <c r="B23" t="s">
        <v>263</v>
      </c>
      <c r="C23">
        <v>1</v>
      </c>
      <c r="XEW23" s="3" t="s">
        <v>258</v>
      </c>
      <c r="XEX23" s="3" t="str">
        <f>CuadroGestion!B95</f>
        <v>Recursos para el aprendizaje</v>
      </c>
      <c r="XEY23" s="3">
        <f>VLOOKUP(XEX23,CuadroGestion!B:M,10,FALSE)</f>
        <v>1</v>
      </c>
    </row>
    <row r="24" spans="1:3 16377:16379" s="3" customFormat="1" ht="15.75" customHeight="1">
      <c r="A24" t="s">
        <v>258</v>
      </c>
      <c r="B24" t="s">
        <v>268</v>
      </c>
      <c r="C24">
        <v>1</v>
      </c>
      <c r="XEW24" s="3" t="s">
        <v>258</v>
      </c>
      <c r="XEX24" s="3" t="str">
        <f>CuadroGestion!B99</f>
        <v>Evaluación</v>
      </c>
      <c r="XEY24" s="3">
        <f>VLOOKUP(XEX24,CuadroGestion!B:M,10,FALSE)</f>
        <v>1</v>
      </c>
    </row>
    <row r="25" spans="1:3 16377:16379" s="3" customFormat="1" ht="15.75" customHeight="1">
      <c r="A25" t="s">
        <v>258</v>
      </c>
      <c r="B25" t="s">
        <v>273</v>
      </c>
      <c r="C25">
        <v>1</v>
      </c>
      <c r="XEW25" s="3" t="s">
        <v>278</v>
      </c>
      <c r="XEX25" s="3" t="str">
        <f>CuadroGestion!B103</f>
        <v>Opciones didácticas para las áreas, asignaturas y proyectos transversales</v>
      </c>
      <c r="XEY25" s="3">
        <f>VLOOKUP(XEX25,CuadroGestion!B:M,10,FALSE)</f>
        <v>1</v>
      </c>
    </row>
    <row r="26" spans="1:3 16377:16379" s="3" customFormat="1" ht="15.75" customHeight="1">
      <c r="A26" t="s">
        <v>278</v>
      </c>
      <c r="B26" t="s">
        <v>279</v>
      </c>
      <c r="C26">
        <v>1</v>
      </c>
      <c r="XEW26" s="3" t="s">
        <v>278</v>
      </c>
      <c r="XEX26" s="3" t="str">
        <f>CuadroGestion!B108</f>
        <v>Estrategias para las tareas escolares</v>
      </c>
      <c r="XEY26" s="3">
        <f>VLOOKUP(XEX26,CuadroGestion!B:M,10,FALSE)</f>
        <v>1</v>
      </c>
    </row>
    <row r="27" spans="1:3 16377:16379" s="3" customFormat="1" ht="15.75" customHeight="1">
      <c r="A27" t="s">
        <v>278</v>
      </c>
      <c r="B27" t="s">
        <v>284</v>
      </c>
      <c r="C27">
        <v>1</v>
      </c>
      <c r="XEW27" s="3" t="s">
        <v>278</v>
      </c>
      <c r="XEX27" s="3" t="str">
        <f>CuadroGestion!B114</f>
        <v>Uso articulado de los recursos para el aprendizaje</v>
      </c>
      <c r="XEY27" s="3">
        <f>VLOOKUP(XEX27,CuadroGestion!B:M,10,FALSE)</f>
        <v>1</v>
      </c>
    </row>
    <row r="28" spans="1:3 16377:16379" s="3" customFormat="1" ht="15.75" customHeight="1">
      <c r="A28" t="s">
        <v>278</v>
      </c>
      <c r="B28" t="s">
        <v>289</v>
      </c>
      <c r="C28">
        <v>1</v>
      </c>
      <c r="XEW28" s="3" t="s">
        <v>278</v>
      </c>
      <c r="XEX28" s="3" t="str">
        <f>CuadroGestion!B118</f>
        <v>Uso de los tiempos para el aprendizaje</v>
      </c>
      <c r="XEY28" s="3">
        <f>VLOOKUP(XEX28,CuadroGestion!B:M,10,FALSE)</f>
        <v>1</v>
      </c>
    </row>
    <row r="29" spans="1:3 16377:16379" s="3" customFormat="1" ht="15.75" customHeight="1">
      <c r="A29" t="s">
        <v>278</v>
      </c>
      <c r="B29" t="s">
        <v>294</v>
      </c>
      <c r="C29">
        <v>1</v>
      </c>
      <c r="XEW29" s="3" t="s">
        <v>299</v>
      </c>
      <c r="XEX29" s="3" t="str">
        <f>CuadroGestion!B122</f>
        <v>Planeación de clases</v>
      </c>
      <c r="XEY29" s="3">
        <f>VLOOKUP(XEX29,CuadroGestion!B:M,10,FALSE)</f>
        <v>1</v>
      </c>
    </row>
    <row r="30" spans="1:3 16377:16379" s="3" customFormat="1" ht="15.75" customHeight="1">
      <c r="A30" t="s">
        <v>299</v>
      </c>
      <c r="B30" t="s">
        <v>300</v>
      </c>
      <c r="C30">
        <v>1</v>
      </c>
      <c r="XEW30" s="3" t="s">
        <v>299</v>
      </c>
      <c r="XEX30" s="3" t="str">
        <f>CuadroGestion!B126</f>
        <v>Evaluación en el aula</v>
      </c>
      <c r="XEY30" s="3">
        <f>VLOOKUP(XEX30,CuadroGestion!B:M,10,FALSE)</f>
        <v>1</v>
      </c>
    </row>
    <row r="31" spans="1:3 16377:16379" s="3" customFormat="1" ht="15.75" customHeight="1">
      <c r="A31" t="s">
        <v>299</v>
      </c>
      <c r="B31" t="s">
        <v>305</v>
      </c>
      <c r="C31">
        <v>1</v>
      </c>
      <c r="XEW31" s="3" t="s">
        <v>310</v>
      </c>
      <c r="XEX31" s="3" t="str">
        <f>CuadroGestion!B132</f>
        <v>Seguimiento a los resultados académicos</v>
      </c>
      <c r="XEY31" s="3">
        <f>VLOOKUP(XEX31,CuadroGestion!B:M,10,FALSE)</f>
        <v>1</v>
      </c>
    </row>
    <row r="32" spans="1:3 16377:16379" s="3" customFormat="1" ht="15.75" customHeight="1">
      <c r="A32" t="s">
        <v>310</v>
      </c>
      <c r="B32" t="s">
        <v>311</v>
      </c>
      <c r="C32">
        <v>1</v>
      </c>
      <c r="XEW32" s="3" t="s">
        <v>310</v>
      </c>
      <c r="XEX32" s="3" t="str">
        <f>CuadroGestion!B138</f>
        <v>Uso pedagógico de las evaluaciones externas</v>
      </c>
      <c r="XEY32" s="3">
        <f>VLOOKUP(XEX32,CuadroGestion!B:M,10,FALSE)</f>
        <v>1</v>
      </c>
    </row>
    <row r="33" spans="1:3 16377:16379" s="3" customFormat="1" ht="15.75" customHeight="1">
      <c r="A33" t="s">
        <v>310</v>
      </c>
      <c r="B33" t="s">
        <v>316</v>
      </c>
      <c r="C33">
        <v>1</v>
      </c>
      <c r="XEW33" s="3" t="s">
        <v>310</v>
      </c>
      <c r="XEX33" s="3" t="str">
        <f>CuadroGestion!B144</f>
        <v>Seguimiento a la asistencia</v>
      </c>
      <c r="XEY33" s="3">
        <f>VLOOKUP(XEX33,CuadroGestion!B:M,10,FALSE)</f>
        <v>1</v>
      </c>
    </row>
    <row r="34" spans="1:3 16377:16379" s="3" customFormat="1" ht="15.75" customHeight="1">
      <c r="A34" t="s">
        <v>310</v>
      </c>
      <c r="B34" t="s">
        <v>321</v>
      </c>
      <c r="C34">
        <v>1</v>
      </c>
      <c r="XEW34" s="3" t="s">
        <v>310</v>
      </c>
      <c r="XEX34" s="3" t="str">
        <f>CuadroGestion!B151</f>
        <v>Actividades de recuperación</v>
      </c>
      <c r="XEY34" s="3">
        <f>VLOOKUP(XEX34,CuadroGestion!B:M,10,FALSE)</f>
        <v>1</v>
      </c>
    </row>
    <row r="35" spans="1:3 16377:16379" s="3" customFormat="1" ht="15.75" customHeight="1">
      <c r="A35" t="s">
        <v>310</v>
      </c>
      <c r="B35" t="s">
        <v>326</v>
      </c>
      <c r="C35">
        <v>1</v>
      </c>
      <c r="XEW35" s="3" t="s">
        <v>310</v>
      </c>
      <c r="XEX35" s="3" t="str">
        <f>CuadroGestion!B157</f>
        <v>Apoyo pedagógico para estudiantes con dificultades de aprendizaje</v>
      </c>
      <c r="XEY35" s="3">
        <f>VLOOKUP(XEX35,CuadroGestion!B:M,10,FALSE)</f>
        <v>1</v>
      </c>
    </row>
    <row r="36" spans="1:3 16377:16379" s="3" customFormat="1" ht="15.75" customHeight="1">
      <c r="A36" t="s">
        <v>310</v>
      </c>
      <c r="B36" t="s">
        <v>331</v>
      </c>
      <c r="C36">
        <v>1</v>
      </c>
      <c r="XEW36" s="3" t="s">
        <v>310</v>
      </c>
      <c r="XEX36" s="3" t="str">
        <f>CuadroGestion!B163</f>
        <v>Seguimiento a los egresados</v>
      </c>
      <c r="XEY36" s="3">
        <f>VLOOKUP(XEX36,CuadroGestion!B:M,10,FALSE)</f>
        <v>1</v>
      </c>
    </row>
    <row r="37" spans="1:3 16377:16379" s="3" customFormat="1" ht="15.75" customHeight="1">
      <c r="A37" t="s">
        <v>310</v>
      </c>
      <c r="B37" t="s">
        <v>336</v>
      </c>
      <c r="C37">
        <v>1</v>
      </c>
    </row>
    <row r="38" spans="1:3 16377:16379" s="3" customFormat="1" ht="15.75" customHeight="1"/>
    <row r="39" spans="1:3 16377:16379" s="3" customFormat="1" ht="15.75" customHeight="1"/>
    <row r="40" spans="1:3 16377:16379" s="3" customFormat="1" ht="15.75" customHeight="1"/>
    <row r="41" spans="1:3 16377:16379" s="3" customFormat="1" ht="15.75" customHeight="1"/>
    <row r="42" spans="1:3 16377:16379" s="3" customFormat="1" ht="15.75" customHeight="1"/>
  </sheetData>
  <pageMargins left="0.7" right="0.7" top="0.75" bottom="0.75" header="0" footer="0"/>
  <pageSetup orientation="landscape"/>
  <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C42"/>
  <sheetViews>
    <sheetView workbookViewId="0">
      <selection activeCell="B11" sqref="B11"/>
    </sheetView>
  </sheetViews>
  <sheetFormatPr baseColWidth="10" defaultColWidth="9.140625" defaultRowHeight="15" customHeight="1"/>
  <cols>
    <col min="1" max="1" width="24.7109375" bestFit="1" customWidth="1"/>
    <col min="2" max="2" width="42.7109375" bestFit="1" customWidth="1"/>
    <col min="3" max="3" width="12.140625" customWidth="1"/>
    <col min="4" max="4" width="9.140625" customWidth="1"/>
  </cols>
  <sheetData>
    <row r="1" spans="1:7 16378:16383" s="3" customFormat="1">
      <c r="A1" t="s">
        <v>87</v>
      </c>
      <c r="B1" t="s">
        <v>427</v>
      </c>
      <c r="XEX1" s="3" t="s">
        <v>87</v>
      </c>
      <c r="XEY1" s="3" t="s">
        <v>427</v>
      </c>
      <c r="XEZ1" s="3" t="s">
        <v>422</v>
      </c>
      <c r="XFA1" s="3" t="s">
        <v>423</v>
      </c>
      <c r="XFB1" s="3" t="s">
        <v>424</v>
      </c>
      <c r="XFC1" s="3" t="s">
        <v>428</v>
      </c>
    </row>
    <row r="2" spans="1:7 16378:16383" s="3" customFormat="1">
      <c r="A2" t="s">
        <v>343</v>
      </c>
      <c r="B2">
        <v>1</v>
      </c>
      <c r="D2" s="3">
        <v>1</v>
      </c>
      <c r="E2" s="3">
        <v>2</v>
      </c>
      <c r="F2" s="3">
        <v>3</v>
      </c>
      <c r="G2" s="3">
        <v>4</v>
      </c>
      <c r="XEX2" s="3" t="str">
        <f>CuadroGestion!A170</f>
        <v>Accesibilidad</v>
      </c>
      <c r="XEY2" s="13">
        <f>VLOOKUP(XEX2,CuadroGestion!A:M,12,FALSE)</f>
        <v>1</v>
      </c>
      <c r="XEZ2" s="3">
        <v>1</v>
      </c>
      <c r="XFA2" s="3">
        <v>2</v>
      </c>
      <c r="XFB2" s="3">
        <v>3</v>
      </c>
      <c r="XFC2" s="3">
        <v>4</v>
      </c>
    </row>
    <row r="3" spans="1:7 16378:16383" s="3" customFormat="1">
      <c r="A3" t="s">
        <v>349</v>
      </c>
      <c r="B3">
        <v>1</v>
      </c>
      <c r="D3" s="3">
        <v>1</v>
      </c>
      <c r="E3" s="3">
        <v>2</v>
      </c>
      <c r="F3" s="3">
        <v>3</v>
      </c>
      <c r="G3" s="3">
        <v>4</v>
      </c>
      <c r="XEX3" s="3" t="str">
        <f>CuadroGestion!A178</f>
        <v>Proyección a la comunidad</v>
      </c>
      <c r="XEY3" s="13">
        <f>VLOOKUP(XEX3,CuadroGestion!A:M,12,FALSE)</f>
        <v>1</v>
      </c>
      <c r="XEZ3" s="3">
        <v>1</v>
      </c>
      <c r="XFA3" s="3">
        <v>2</v>
      </c>
      <c r="XFB3" s="3">
        <v>3</v>
      </c>
      <c r="XFC3" s="3">
        <v>4</v>
      </c>
    </row>
    <row r="4" spans="1:7 16378:16383" s="3" customFormat="1">
      <c r="A4" t="s">
        <v>360</v>
      </c>
      <c r="B4">
        <v>1</v>
      </c>
      <c r="D4" s="3">
        <v>1</v>
      </c>
      <c r="E4" s="3">
        <v>2</v>
      </c>
      <c r="F4" s="3">
        <v>3</v>
      </c>
      <c r="G4" s="3">
        <v>4</v>
      </c>
      <c r="XEX4" s="3" t="str">
        <f>CuadroGestion!A194</f>
        <v xml:space="preserve">Participación </v>
      </c>
      <c r="XEY4" s="13">
        <f>VLOOKUP(XEX4,CuadroGestion!A:M,12,FALSE)</f>
        <v>1</v>
      </c>
      <c r="XEZ4" s="3">
        <v>1</v>
      </c>
      <c r="XFA4" s="3">
        <v>2</v>
      </c>
      <c r="XFB4" s="3">
        <v>3</v>
      </c>
      <c r="XFC4" s="3">
        <v>4</v>
      </c>
    </row>
    <row r="5" spans="1:7 16378:16383" s="3" customFormat="1"/>
    <row r="6" spans="1:7 16378:16383" s="3" customFormat="1"/>
    <row r="7" spans="1:7 16378:16383" s="3" customFormat="1"/>
    <row r="8" spans="1:7 16378:16383" s="3" customFormat="1"/>
    <row r="9" spans="1:7 16378:16383" s="3" customFormat="1"/>
    <row r="10" spans="1:7 16378:16383" s="3" customFormat="1"/>
    <row r="11" spans="1:7 16378:16383" s="3" customFormat="1"/>
    <row r="12" spans="1:7 16378:16383" s="3" customFormat="1"/>
    <row r="13" spans="1:7 16378:16383" s="3" customFormat="1"/>
    <row r="14" spans="1:7 16378:16383" s="3" customFormat="1"/>
    <row r="15" spans="1:7 16378:16383" s="3" customFormat="1"/>
    <row r="16" spans="1:7 16378:16383" s="3" customFormat="1"/>
    <row r="17" spans="1:3 16377:16379" s="3" customFormat="1"/>
    <row r="18" spans="1:3 16377:16379" s="3" customFormat="1"/>
    <row r="19" spans="1:3 16377:16379" s="3" customFormat="1"/>
    <row r="20" spans="1:3 16377:16379" s="3" customFormat="1">
      <c r="XEW20" s="3" t="s">
        <v>87</v>
      </c>
      <c r="XEX20" s="3" t="s">
        <v>86</v>
      </c>
      <c r="XEY20" s="3" t="s">
        <v>426</v>
      </c>
    </row>
    <row r="21" spans="1:3 16377:16379" s="3" customFormat="1" ht="15.75" customHeight="1">
      <c r="A21" t="s">
        <v>87</v>
      </c>
      <c r="B21" t="s">
        <v>86</v>
      </c>
      <c r="C21" t="s">
        <v>426</v>
      </c>
      <c r="XEW21" s="3" t="s">
        <v>343</v>
      </c>
      <c r="XEX21" s="3" t="str">
        <f>CuadroGestion!B170</f>
        <v>Necesidades y expectativas de los estudiantes</v>
      </c>
      <c r="XEY21" s="3">
        <f>VLOOKUP(XEX21,CuadroGestion!B:M,10,FALSE)</f>
        <v>1</v>
      </c>
    </row>
    <row r="22" spans="1:3 16377:16379" s="3" customFormat="1" ht="15.75" customHeight="1">
      <c r="A22" t="s">
        <v>343</v>
      </c>
      <c r="B22" t="s">
        <v>344</v>
      </c>
      <c r="C22">
        <v>1</v>
      </c>
      <c r="XEW22" s="3" t="s">
        <v>349</v>
      </c>
      <c r="XEX22" s="3" t="str">
        <f>CuadroGestion!B178</f>
        <v>Escuela de padres</v>
      </c>
      <c r="XEY22" s="3">
        <f>VLOOKUP(XEX22,CuadroGestion!B:M,10,FALSE)</f>
        <v>1</v>
      </c>
    </row>
    <row r="23" spans="1:3 16377:16379" s="3" customFormat="1" ht="15.75" customHeight="1">
      <c r="A23" t="s">
        <v>349</v>
      </c>
      <c r="B23" t="s">
        <v>350</v>
      </c>
      <c r="C23">
        <v>1</v>
      </c>
      <c r="XEW23" s="3" t="s">
        <v>349</v>
      </c>
      <c r="XEX23" s="3" t="str">
        <f>CuadroGestion!B186</f>
        <v>Servicio social estudiantil</v>
      </c>
      <c r="XEY23" s="3">
        <f>VLOOKUP(XEX23,CuadroGestion!B:M,10,FALSE)</f>
        <v>1</v>
      </c>
    </row>
    <row r="24" spans="1:3 16377:16379" s="3" customFormat="1" ht="15.75" customHeight="1">
      <c r="A24" t="s">
        <v>349</v>
      </c>
      <c r="B24" t="s">
        <v>355</v>
      </c>
      <c r="C24">
        <v>1</v>
      </c>
      <c r="XEW24" s="3" t="s">
        <v>360</v>
      </c>
      <c r="XEX24" s="3" t="str">
        <f>CuadroGestion!B194</f>
        <v>Participación de la comunidad educativa</v>
      </c>
      <c r="XEY24" s="3">
        <f>VLOOKUP(XEX24,CuadroGestion!B:M,10,FALSE)</f>
        <v>1</v>
      </c>
    </row>
    <row r="25" spans="1:3 16377:16379" s="3" customFormat="1" ht="15.75" customHeight="1">
      <c r="A25" t="s">
        <v>360</v>
      </c>
      <c r="B25" t="s">
        <v>361</v>
      </c>
      <c r="C25">
        <v>1</v>
      </c>
    </row>
    <row r="26" spans="1:3 16377:16379" s="3" customFormat="1" ht="15.75" customHeight="1"/>
    <row r="27" spans="1:3 16377:16379" s="3" customFormat="1" ht="15.75" customHeight="1"/>
    <row r="28" spans="1:3 16377:16379" s="3" customFormat="1" ht="15.75" customHeight="1"/>
    <row r="29" spans="1:3 16377:16379" s="3" customFormat="1" ht="15.75" customHeight="1"/>
    <row r="30" spans="1:3 16377:16379" s="3" customFormat="1" ht="15.75" customHeight="1"/>
    <row r="31" spans="1:3 16377:16379" s="3" customFormat="1" ht="15.75" customHeight="1"/>
    <row r="32" spans="1:3 16377:16379" s="3" customFormat="1" ht="15.75" customHeight="1"/>
    <row r="33" s="3" customFormat="1" ht="15.75" customHeight="1"/>
    <row r="34" s="3" customFormat="1" ht="15.75" customHeight="1"/>
    <row r="35" s="3" customFormat="1" ht="15.75" customHeight="1"/>
    <row r="36" s="3" customFormat="1" ht="15.75" customHeight="1"/>
    <row r="37" s="3" customFormat="1" ht="15.75" customHeight="1"/>
    <row r="38" s="3" customFormat="1" ht="15.75" customHeight="1"/>
    <row r="39" s="3" customFormat="1" ht="15.75" customHeight="1"/>
    <row r="40" s="3" customFormat="1" ht="15.75" customHeight="1"/>
    <row r="41" s="3" customFormat="1" ht="15.75" customHeight="1"/>
    <row r="42" s="3" customFormat="1" ht="15.75" customHeight="1"/>
  </sheetData>
  <pageMargins left="0.7" right="0.7" top="0.75" bottom="0.75" header="0" footer="0"/>
  <pageSetup orientation="landscape"/>
  <drawing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XFD42"/>
  <sheetViews>
    <sheetView workbookViewId="0">
      <selection activeCell="B11" sqref="B11"/>
    </sheetView>
  </sheetViews>
  <sheetFormatPr baseColWidth="10" defaultColWidth="9.140625" defaultRowHeight="15" customHeight="1"/>
  <cols>
    <col min="1" max="1" width="45.85546875" bestFit="1" customWidth="1"/>
    <col min="2" max="2" width="76.42578125" bestFit="1" customWidth="1"/>
    <col min="3" max="3" width="12.140625" customWidth="1"/>
    <col min="4" max="4" width="9.140625" customWidth="1"/>
  </cols>
  <sheetData>
    <row r="1" spans="1:2 16378:16384" s="3" customFormat="1">
      <c r="A1" t="s">
        <v>87</v>
      </c>
      <c r="B1" t="s">
        <v>429</v>
      </c>
      <c r="XEX1" s="3" t="s">
        <v>87</v>
      </c>
      <c r="XEY1" s="3" t="s">
        <v>429</v>
      </c>
    </row>
    <row r="2" spans="1:2 16378:16384" s="3" customFormat="1">
      <c r="A2" t="s">
        <v>368</v>
      </c>
      <c r="B2">
        <v>1</v>
      </c>
      <c r="XEX2" s="3" t="str">
        <f>CuadroGestion!A207</f>
        <v>Apoyo a la gestión académica</v>
      </c>
      <c r="XEY2" s="13">
        <f>VLOOKUP(XEX2,CuadroGestion!A:M,12,FALSE)</f>
        <v>1</v>
      </c>
      <c r="XFA2" s="3">
        <v>1</v>
      </c>
      <c r="XFB2" s="3">
        <v>2</v>
      </c>
      <c r="XFC2" s="3">
        <v>3</v>
      </c>
      <c r="XFD2" s="3">
        <v>4</v>
      </c>
    </row>
    <row r="3" spans="1:2 16378:16384" s="3" customFormat="1">
      <c r="A3" t="s">
        <v>379</v>
      </c>
      <c r="B3">
        <v>1</v>
      </c>
      <c r="XEX3" s="3" t="str">
        <f>CuadroGestion!A216</f>
        <v>Administración de la planta física y de los recursos</v>
      </c>
      <c r="XEY3" s="13">
        <f>VLOOKUP(XEX3,CuadroGestion!A:M,12,FALSE)</f>
        <v>1</v>
      </c>
      <c r="XFA3" s="3">
        <v>1</v>
      </c>
      <c r="XFB3" s="3">
        <v>2</v>
      </c>
      <c r="XFC3" s="3">
        <v>3</v>
      </c>
      <c r="XFD3" s="3">
        <v>4</v>
      </c>
    </row>
    <row r="4" spans="1:2 16378:16384" s="3" customFormat="1">
      <c r="A4" t="s">
        <v>390</v>
      </c>
      <c r="B4">
        <v>1</v>
      </c>
      <c r="XEX4" s="3" t="str">
        <f>CuadroGestion!A219</f>
        <v>Talento humano</v>
      </c>
      <c r="XEY4" s="13">
        <f>VLOOKUP(XEX4,CuadroGestion!A:M,12,FALSE)</f>
        <v>1</v>
      </c>
      <c r="XFA4" s="3">
        <v>1</v>
      </c>
      <c r="XFB4" s="3">
        <v>2</v>
      </c>
      <c r="XFC4" s="3">
        <v>3</v>
      </c>
      <c r="XFD4" s="3">
        <v>4</v>
      </c>
    </row>
    <row r="5" spans="1:2 16378:16384" s="3" customFormat="1"/>
    <row r="6" spans="1:2 16378:16384" s="3" customFormat="1"/>
    <row r="7" spans="1:2 16378:16384" s="3" customFormat="1"/>
    <row r="8" spans="1:2 16378:16384" s="3" customFormat="1"/>
    <row r="9" spans="1:2 16378:16384" s="3" customFormat="1"/>
    <row r="10" spans="1:2 16378:16384" s="3" customFormat="1"/>
    <row r="11" spans="1:2 16378:16384" s="3" customFormat="1"/>
    <row r="12" spans="1:2 16378:16384" s="3" customFormat="1"/>
    <row r="13" spans="1:2 16378:16384" s="3" customFormat="1"/>
    <row r="14" spans="1:2 16378:16384" s="3" customFormat="1"/>
    <row r="15" spans="1:2 16378:16384" s="3" customFormat="1"/>
    <row r="16" spans="1:2 16378:16384" s="3" customFormat="1"/>
    <row r="17" spans="1:3 16377:16379" s="3" customFormat="1"/>
    <row r="18" spans="1:3 16377:16379" s="3" customFormat="1"/>
    <row r="19" spans="1:3 16377:16379" s="3" customFormat="1"/>
    <row r="20" spans="1:3 16377:16379" s="3" customFormat="1">
      <c r="XEW20" s="3" t="s">
        <v>87</v>
      </c>
      <c r="XEX20" s="3" t="s">
        <v>86</v>
      </c>
      <c r="XEY20" s="3" t="s">
        <v>426</v>
      </c>
    </row>
    <row r="21" spans="1:3 16377:16379" s="3" customFormat="1" ht="15.75" customHeight="1">
      <c r="A21" t="s">
        <v>87</v>
      </c>
      <c r="B21" t="s">
        <v>86</v>
      </c>
      <c r="C21" t="s">
        <v>426</v>
      </c>
      <c r="XEW21" s="3" t="s">
        <v>368</v>
      </c>
      <c r="XEX21" s="3" t="str">
        <f>CuadroGestion!B207</f>
        <v>Archivo académico - administrativo</v>
      </c>
      <c r="XEY21" s="3">
        <f>VLOOKUP(XEX21,CuadroGestion!B:M,10,FALSE)</f>
        <v>1</v>
      </c>
    </row>
    <row r="22" spans="1:3 16377:16379" s="3" customFormat="1" ht="15.75" customHeight="1">
      <c r="A22" t="s">
        <v>368</v>
      </c>
      <c r="B22" t="s">
        <v>369</v>
      </c>
      <c r="C22">
        <v>1</v>
      </c>
      <c r="XEW22" s="3" t="s">
        <v>368</v>
      </c>
      <c r="XEX22" s="3" t="str">
        <f>CuadroGestion!B208</f>
        <v xml:space="preserve">
Sistema de información asociado al proceso académico de la institución  </v>
      </c>
      <c r="XEY22" s="3">
        <f>VLOOKUP(XEX22,CuadroGestion!B:M,10,FALSE)</f>
        <v>1</v>
      </c>
    </row>
    <row r="23" spans="1:3 16377:16379" s="3" customFormat="1" ht="15.75" customHeight="1">
      <c r="A23" t="s">
        <v>368</v>
      </c>
      <c r="B23" t="s">
        <v>374</v>
      </c>
      <c r="C23">
        <v>1</v>
      </c>
      <c r="XEW23" s="3" t="s">
        <v>379</v>
      </c>
      <c r="XEX23" s="3" t="str">
        <f>CuadroGestion!B216</f>
        <v>Programas para el mantenimiento, adecuación y embellecimiento de la planta física</v>
      </c>
      <c r="XEY23" s="3">
        <f>VLOOKUP(XEX23,CuadroGestion!B:M,10,FALSE)</f>
        <v>1</v>
      </c>
    </row>
    <row r="24" spans="1:3 16377:16379" s="3" customFormat="1" ht="15.75" customHeight="1">
      <c r="A24" t="s">
        <v>379</v>
      </c>
      <c r="B24" t="s">
        <v>380</v>
      </c>
      <c r="C24">
        <v>1</v>
      </c>
      <c r="XEW24" s="3" t="s">
        <v>379</v>
      </c>
      <c r="XEX24" s="3" t="str">
        <f>CuadroGestion!B218</f>
        <v>Adquisición y mantenimiento de equipos y recursos para el aprendizaje</v>
      </c>
      <c r="XEY24" s="3">
        <f>VLOOKUP(XEX24,CuadroGestion!B:M,10,FALSE)</f>
        <v>1</v>
      </c>
    </row>
    <row r="25" spans="1:3 16377:16379" s="3" customFormat="1" ht="15.75" customHeight="1">
      <c r="A25" t="s">
        <v>379</v>
      </c>
      <c r="B25" t="s">
        <v>385</v>
      </c>
      <c r="C25">
        <v>1</v>
      </c>
      <c r="XEW25" s="3" t="s">
        <v>390</v>
      </c>
      <c r="XEX25" s="3" t="str">
        <f>CuadroGestion!B219</f>
        <v>Asignación académica (Perfiles)</v>
      </c>
      <c r="XEY25" s="3">
        <f>VLOOKUP(XEX25,CuadroGestion!B:M,10,FALSE)</f>
        <v>1</v>
      </c>
    </row>
    <row r="26" spans="1:3 16377:16379" s="3" customFormat="1" ht="15.75" customHeight="1">
      <c r="A26" t="s">
        <v>390</v>
      </c>
      <c r="B26" t="s">
        <v>391</v>
      </c>
      <c r="C26">
        <v>1</v>
      </c>
      <c r="XEW26" s="3" t="s">
        <v>390</v>
      </c>
      <c r="XEX26" s="3" t="str">
        <f>CuadroGestion!B220</f>
        <v>Inducción</v>
      </c>
      <c r="XEY26" s="3">
        <f>VLOOKUP(XEX26,CuadroGestion!B:M,10,FALSE)</f>
        <v>1</v>
      </c>
    </row>
    <row r="27" spans="1:3 16377:16379" s="3" customFormat="1" ht="15.75" customHeight="1">
      <c r="A27" t="s">
        <v>390</v>
      </c>
      <c r="B27" t="s">
        <v>396</v>
      </c>
      <c r="C27">
        <v>1</v>
      </c>
      <c r="XEW27" s="3" t="s">
        <v>390</v>
      </c>
      <c r="XEX27" s="3" t="str">
        <f>CuadroGestion!B221</f>
        <v>Formación y capacitación</v>
      </c>
      <c r="XEY27" s="3">
        <f>VLOOKUP(XEX27,CuadroGestion!B:M,10,FALSE)</f>
        <v>1</v>
      </c>
    </row>
    <row r="28" spans="1:3 16377:16379" s="3" customFormat="1" ht="15.75" customHeight="1">
      <c r="A28" t="s">
        <v>390</v>
      </c>
      <c r="B28" t="s">
        <v>401</v>
      </c>
      <c r="C28">
        <v>1</v>
      </c>
      <c r="XEW28" s="3" t="s">
        <v>390</v>
      </c>
      <c r="XEX28" s="3" t="str">
        <f>CuadroGestion!B222</f>
        <v>Evaluación del desempeño</v>
      </c>
      <c r="XEY28" s="3">
        <f>VLOOKUP(XEX28,CuadroGestion!B:M,10,FALSE)</f>
        <v>1</v>
      </c>
    </row>
    <row r="29" spans="1:3 16377:16379" s="3" customFormat="1" ht="15.75" customHeight="1">
      <c r="A29" t="s">
        <v>390</v>
      </c>
      <c r="B29" t="s">
        <v>406</v>
      </c>
      <c r="C29">
        <v>1</v>
      </c>
      <c r="XEW29" s="3" t="s">
        <v>390</v>
      </c>
      <c r="XEX29" s="3" t="str">
        <f>CuadroGestion!B224</f>
        <v>Apoyo a la investigación</v>
      </c>
      <c r="XEY29" s="3">
        <f>VLOOKUP(XEX29,CuadroGestion!B:M,10,FALSE)</f>
        <v>1</v>
      </c>
    </row>
    <row r="30" spans="1:3 16377:16379" s="3" customFormat="1" ht="15.75" customHeight="1">
      <c r="A30" t="s">
        <v>390</v>
      </c>
      <c r="B30" t="s">
        <v>411</v>
      </c>
      <c r="C30">
        <v>1</v>
      </c>
      <c r="XEW30" s="3" t="s">
        <v>390</v>
      </c>
      <c r="XEX30" s="3" t="str">
        <f>CuadroGestion!B228</f>
        <v>Convivencia y manejo de conflictos</v>
      </c>
      <c r="XEY30" s="3">
        <f>VLOOKUP(XEX30,CuadroGestion!B:M,10,FALSE)</f>
        <v>1</v>
      </c>
    </row>
    <row r="31" spans="1:3 16377:16379" s="3" customFormat="1" ht="15.75" customHeight="1">
      <c r="A31" t="s">
        <v>390</v>
      </c>
      <c r="B31" t="s">
        <v>416</v>
      </c>
      <c r="C31">
        <v>1</v>
      </c>
    </row>
    <row r="32" spans="1:3 16377:16379" s="3" customFormat="1" ht="15.75" customHeight="1"/>
    <row r="33" s="3" customFormat="1" ht="15.75" customHeight="1"/>
    <row r="34" s="3" customFormat="1" ht="15.75" customHeight="1"/>
    <row r="35" s="3" customFormat="1" ht="15.75" customHeight="1"/>
    <row r="36" s="3" customFormat="1" ht="15.75" customHeight="1"/>
    <row r="37" s="3" customFormat="1" ht="15.75" customHeight="1"/>
    <row r="38" s="3" customFormat="1" ht="15.75" customHeight="1"/>
    <row r="39" s="3" customFormat="1" ht="15.75" customHeight="1"/>
    <row r="40" s="3" customFormat="1" ht="15.75" customHeight="1"/>
    <row r="41" s="3" customFormat="1" ht="15.75" customHeight="1"/>
    <row r="42" s="3" customFormat="1" ht="15.75" customHeight="1"/>
  </sheetData>
  <pageMargins left="0.7" right="0.7" top="0.75" bottom="0.75" header="0" footer="0"/>
  <pageSetup orientation="landscape"/>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1:XFD80"/>
  <sheetViews>
    <sheetView topLeftCell="A16" workbookViewId="0">
      <selection activeCell="C38" sqref="C38"/>
    </sheetView>
  </sheetViews>
  <sheetFormatPr baseColWidth="10" defaultColWidth="11.42578125" defaultRowHeight="15" customHeight="1"/>
  <cols>
    <col min="1" max="1" width="11.42578125" customWidth="1"/>
    <col min="2" max="2" width="23.85546875" customWidth="1"/>
    <col min="3" max="3" width="82.140625" customWidth="1"/>
    <col min="4" max="4" width="13.5703125" customWidth="1"/>
    <col min="5" max="5" width="245.85546875" customWidth="1"/>
    <col min="6" max="6" width="11.42578125" customWidth="1"/>
  </cols>
  <sheetData>
    <row r="1" spans="2:5 16381:16384">
      <c r="B1" s="306" t="s">
        <v>430</v>
      </c>
      <c r="C1" s="205"/>
      <c r="D1" s="205"/>
      <c r="E1" s="264"/>
    </row>
    <row r="2" spans="2:5 16381:16384">
      <c r="B2" s="200"/>
      <c r="C2" s="206"/>
      <c r="D2" s="206"/>
      <c r="E2" s="283"/>
    </row>
    <row r="3" spans="2:5 16381:16384">
      <c r="B3" s="100" t="s">
        <v>431</v>
      </c>
      <c r="C3" s="100" t="s">
        <v>65</v>
      </c>
      <c r="D3" s="100" t="s">
        <v>47</v>
      </c>
      <c r="E3" s="100" t="s">
        <v>67</v>
      </c>
      <c r="XFA3" t="s">
        <v>422</v>
      </c>
      <c r="XFB3" t="s">
        <v>423</v>
      </c>
      <c r="XFC3" t="s">
        <v>424</v>
      </c>
      <c r="XFD3" t="s">
        <v>425</v>
      </c>
    </row>
    <row r="4" spans="2:5 16381:16384" ht="15" customHeight="1">
      <c r="B4" s="320" t="s">
        <v>89</v>
      </c>
      <c r="C4" s="101" t="str">
        <f>Directiva!XEX21</f>
        <v>Misión, visión y principios institucionales</v>
      </c>
      <c r="D4" s="101">
        <f>Directiva!XEY21</f>
        <v>1</v>
      </c>
      <c r="E4" s="101"/>
      <c r="XFA4" s="4">
        <v>1</v>
      </c>
      <c r="XFB4" s="4">
        <v>2</v>
      </c>
      <c r="XFC4" s="4">
        <v>3</v>
      </c>
      <c r="XFD4">
        <v>4</v>
      </c>
    </row>
    <row r="5" spans="2:5 16381:16384" ht="30" customHeight="1">
      <c r="B5" s="158"/>
      <c r="C5" s="101" t="str">
        <f>Directiva!XEX22</f>
        <v>Metas institucionales</v>
      </c>
      <c r="D5" s="101">
        <f>Directiva!XEY22</f>
        <v>1</v>
      </c>
      <c r="E5" s="101"/>
      <c r="XFA5" s="3">
        <v>1</v>
      </c>
      <c r="XFB5" s="4">
        <v>2</v>
      </c>
      <c r="XFC5" s="4">
        <v>3</v>
      </c>
      <c r="XFD5" s="3">
        <v>4</v>
      </c>
    </row>
    <row r="6" spans="2:5 16381:16384" ht="30" customHeight="1">
      <c r="B6" s="159"/>
      <c r="C6" s="101" t="str">
        <f>Directiva!XEX23</f>
        <v>Política de inclusión de personas de diferentes grupos poblacionales o diversidad cultural</v>
      </c>
      <c r="D6" s="101">
        <f>Directiva!XEY23</f>
        <v>1</v>
      </c>
      <c r="E6" s="101"/>
      <c r="XFA6" s="3">
        <v>1</v>
      </c>
      <c r="XFB6" s="4">
        <v>2</v>
      </c>
      <c r="XFC6" s="4">
        <v>3</v>
      </c>
      <c r="XFD6" s="3">
        <v>4</v>
      </c>
    </row>
    <row r="7" spans="2:5 16381:16384">
      <c r="B7" s="320" t="s">
        <v>120</v>
      </c>
      <c r="C7" s="101" t="str">
        <f>Directiva!XEX25</f>
        <v>Articulación de planes, proyectos y acciones</v>
      </c>
      <c r="D7" s="101">
        <f>Directiva!XEY25</f>
        <v>1</v>
      </c>
      <c r="E7" s="101"/>
      <c r="XFA7" s="3">
        <v>1</v>
      </c>
      <c r="XFB7" s="4">
        <v>2</v>
      </c>
      <c r="XFC7" s="4">
        <v>3</v>
      </c>
      <c r="XFD7" s="3">
        <v>4</v>
      </c>
    </row>
    <row r="8" spans="2:5 16381:16384" s="3" customFormat="1">
      <c r="B8" s="158"/>
      <c r="C8" s="101" t="str">
        <f>Directiva!XEX27</f>
        <v>Uso de información (interna y externa) para la toma de decisiones</v>
      </c>
      <c r="D8" s="101">
        <f>Directiva!XEY27</f>
        <v>1</v>
      </c>
      <c r="E8" s="101"/>
      <c r="XFA8" s="3">
        <v>1</v>
      </c>
      <c r="XFB8" s="4">
        <v>2</v>
      </c>
      <c r="XFC8" s="4">
        <v>3</v>
      </c>
      <c r="XFD8" s="3">
        <v>4</v>
      </c>
    </row>
    <row r="9" spans="2:5 16381:16384">
      <c r="B9" s="159"/>
      <c r="C9" s="101" t="str">
        <f>Directiva!XEX28</f>
        <v>Seguimiento y autoevaluación</v>
      </c>
      <c r="D9" s="101">
        <f>Directiva!XEY28</f>
        <v>1</v>
      </c>
      <c r="E9" s="101"/>
      <c r="XFA9" s="3">
        <v>1</v>
      </c>
      <c r="XFB9" s="4">
        <v>2</v>
      </c>
      <c r="XFC9" s="4">
        <v>3</v>
      </c>
      <c r="XFD9" s="3">
        <v>4</v>
      </c>
    </row>
    <row r="10" spans="2:5 16381:16384" ht="15" customHeight="1">
      <c r="B10" s="320" t="s">
        <v>172</v>
      </c>
      <c r="C10" s="101" t="str">
        <f>Directiva!XEX29</f>
        <v>Consejo directivo</v>
      </c>
      <c r="D10" s="101">
        <f>Directiva!XEY29</f>
        <v>1</v>
      </c>
      <c r="E10" s="101"/>
      <c r="XFA10" s="3">
        <v>1</v>
      </c>
      <c r="XFB10" s="4">
        <v>2</v>
      </c>
      <c r="XFC10" s="4">
        <v>3</v>
      </c>
      <c r="XFD10" s="3">
        <v>4</v>
      </c>
    </row>
    <row r="11" spans="2:5 16381:16384" s="3" customFormat="1" ht="30" customHeight="1">
      <c r="B11" s="158"/>
      <c r="C11" s="101" t="str">
        <f>Directiva!XEX33</f>
        <v>Consejo estudiantil</v>
      </c>
      <c r="D11" s="101">
        <f>Directiva!XEY33</f>
        <v>1</v>
      </c>
      <c r="E11" s="101"/>
      <c r="XFA11" s="3">
        <v>1</v>
      </c>
      <c r="XFB11" s="4">
        <v>2</v>
      </c>
      <c r="XFC11" s="4">
        <v>3</v>
      </c>
      <c r="XFD11" s="3">
        <v>4</v>
      </c>
    </row>
    <row r="12" spans="2:5 16381:16384" s="3" customFormat="1" ht="30" customHeight="1">
      <c r="B12" s="159"/>
      <c r="C12" s="101" t="str">
        <f>Directiva!XEX34</f>
        <v>Personero estudiantil</v>
      </c>
      <c r="D12" s="101">
        <f>Directiva!XEY34</f>
        <v>1</v>
      </c>
      <c r="E12" s="101"/>
      <c r="XFA12" s="3">
        <v>1</v>
      </c>
      <c r="XFB12" s="4">
        <v>2</v>
      </c>
      <c r="XFC12" s="4">
        <v>3</v>
      </c>
      <c r="XFD12" s="3">
        <v>4</v>
      </c>
    </row>
    <row r="13" spans="2:5 16381:16384">
      <c r="B13" s="102" t="s">
        <v>213</v>
      </c>
      <c r="C13" s="101" t="str">
        <f>Directiva!XEX37</f>
        <v>Reconocimiento de logros</v>
      </c>
      <c r="D13" s="101">
        <f>Directiva!XEY37</f>
        <v>1</v>
      </c>
      <c r="E13" s="101"/>
      <c r="XFA13" s="3">
        <v>1</v>
      </c>
      <c r="XFB13" s="4">
        <v>2</v>
      </c>
      <c r="XFC13" s="4">
        <v>3</v>
      </c>
      <c r="XFD13" s="3">
        <v>4</v>
      </c>
    </row>
    <row r="14" spans="2:5 16381:16384" ht="15" customHeight="1">
      <c r="B14" s="320" t="s">
        <v>235</v>
      </c>
      <c r="C14" s="101" t="str">
        <f>Directiva!XEX40</f>
        <v>Familias o acudientes</v>
      </c>
      <c r="D14" s="101">
        <f>Directiva!XEY40</f>
        <v>1</v>
      </c>
      <c r="E14" s="101"/>
      <c r="XFA14" s="3">
        <v>1</v>
      </c>
      <c r="XFB14" s="4">
        <v>2</v>
      </c>
      <c r="XFC14" s="4">
        <v>3</v>
      </c>
      <c r="XFD14" s="3">
        <v>4</v>
      </c>
    </row>
    <row r="15" spans="2:5 16381:16384" s="3" customFormat="1" ht="30" customHeight="1">
      <c r="B15" s="159"/>
      <c r="C15" s="101" t="str">
        <f>Directiva!XEX42</f>
        <v>Otras instituciones</v>
      </c>
      <c r="D15" s="101">
        <f>Directiva!XEY42</f>
        <v>1</v>
      </c>
      <c r="E15" s="101"/>
      <c r="XFA15" s="3">
        <v>1</v>
      </c>
      <c r="XFB15" s="4">
        <v>2</v>
      </c>
      <c r="XFC15" s="4">
        <v>3</v>
      </c>
      <c r="XFD15" s="3">
        <v>4</v>
      </c>
    </row>
    <row r="16" spans="2:5 16381:16384">
      <c r="B16" s="306" t="s">
        <v>432</v>
      </c>
      <c r="C16" s="205"/>
      <c r="D16" s="205"/>
      <c r="E16" s="264"/>
      <c r="XFA16" s="3">
        <v>1</v>
      </c>
      <c r="XFB16" s="4">
        <v>2</v>
      </c>
      <c r="XFC16" s="4">
        <v>3</v>
      </c>
      <c r="XFD16" s="3">
        <v>4</v>
      </c>
    </row>
    <row r="17" spans="2:5 16381:16384">
      <c r="B17" s="200"/>
      <c r="C17" s="206"/>
      <c r="D17" s="206"/>
      <c r="E17" s="283"/>
      <c r="XFA17" s="3">
        <v>1</v>
      </c>
      <c r="XFB17" s="4">
        <v>2</v>
      </c>
      <c r="XFC17" s="4">
        <v>3</v>
      </c>
      <c r="XFD17" s="3">
        <v>4</v>
      </c>
    </row>
    <row r="18" spans="2:5 16381:16384">
      <c r="B18" s="100" t="s">
        <v>433</v>
      </c>
      <c r="C18" s="100" t="s">
        <v>65</v>
      </c>
      <c r="D18" s="100"/>
      <c r="E18" s="100" t="s">
        <v>67</v>
      </c>
      <c r="XFA18" s="3">
        <v>1</v>
      </c>
      <c r="XFB18" s="4">
        <v>2</v>
      </c>
      <c r="XFC18" s="4">
        <v>3</v>
      </c>
      <c r="XFD18" s="3">
        <v>4</v>
      </c>
    </row>
    <row r="19" spans="2:5 16381:16384">
      <c r="B19" s="320" t="s">
        <v>434</v>
      </c>
      <c r="C19" s="101" t="str">
        <f>Académica!XEX21</f>
        <v>Plan de estudios</v>
      </c>
      <c r="D19" s="101">
        <f>Académica!XEY21</f>
        <v>1</v>
      </c>
      <c r="E19" s="101"/>
      <c r="XFA19" s="3">
        <v>1</v>
      </c>
      <c r="XFB19" s="4">
        <v>2</v>
      </c>
      <c r="XFC19" s="4">
        <v>3</v>
      </c>
      <c r="XFD19" s="3">
        <v>4</v>
      </c>
    </row>
    <row r="20" spans="2:5 16381:16384">
      <c r="B20" s="159"/>
      <c r="C20" s="101" t="str">
        <f>Académica!XEX22</f>
        <v>Enfoque metodológico</v>
      </c>
      <c r="D20" s="101">
        <f>Académica!XEY22</f>
        <v>1</v>
      </c>
      <c r="E20" s="101"/>
      <c r="XFA20" s="3">
        <v>1</v>
      </c>
      <c r="XFB20" s="4">
        <v>2</v>
      </c>
      <c r="XFC20" s="4">
        <v>3</v>
      </c>
      <c r="XFD20" s="3">
        <v>4</v>
      </c>
    </row>
    <row r="21" spans="2:5 16381:16384" ht="15.75" customHeight="1">
      <c r="B21" s="320" t="s">
        <v>435</v>
      </c>
      <c r="C21" s="101" t="str">
        <f>Académica!XEX25</f>
        <v>Opciones didácticas para las áreas, asignaturas y proyectos transversales</v>
      </c>
      <c r="D21" s="101">
        <f>Académica!XEY25</f>
        <v>1</v>
      </c>
      <c r="E21" s="101"/>
      <c r="XFA21" s="3">
        <v>1</v>
      </c>
      <c r="XFB21" s="4">
        <v>2</v>
      </c>
      <c r="XFC21" s="4">
        <v>3</v>
      </c>
      <c r="XFD21" s="3">
        <v>4</v>
      </c>
    </row>
    <row r="22" spans="2:5 16381:16384" ht="15.75" customHeight="1">
      <c r="B22" s="159"/>
      <c r="C22" s="101" t="str">
        <f>Académica!XEX26</f>
        <v>Estrategias para las tareas escolares</v>
      </c>
      <c r="D22" s="101">
        <f>Académica!XEY26</f>
        <v>1</v>
      </c>
      <c r="E22" s="103"/>
      <c r="XFA22" s="3">
        <v>1</v>
      </c>
      <c r="XFB22" s="4">
        <v>2</v>
      </c>
      <c r="XFC22" s="4">
        <v>3</v>
      </c>
      <c r="XFD22" s="3">
        <v>4</v>
      </c>
    </row>
    <row r="23" spans="2:5 16381:16384" ht="15.75" customHeight="1">
      <c r="B23" s="102" t="s">
        <v>436</v>
      </c>
      <c r="C23" s="101" t="str">
        <f>Académica!XEX30</f>
        <v>Evaluación en el aula</v>
      </c>
      <c r="D23" s="101">
        <f>Académica!XEY30</f>
        <v>1</v>
      </c>
      <c r="E23" s="124"/>
      <c r="XFA23" s="3">
        <v>1</v>
      </c>
      <c r="XFB23" s="4">
        <v>2</v>
      </c>
      <c r="XFC23" s="4">
        <v>3</v>
      </c>
      <c r="XFD23" s="3">
        <v>4</v>
      </c>
    </row>
    <row r="24" spans="2:5 16381:16384" ht="15.75" customHeight="1">
      <c r="B24" s="320" t="s">
        <v>437</v>
      </c>
      <c r="C24" s="101" t="str">
        <f>Académica!XEX35</f>
        <v>Apoyo pedagógico para estudiantes con dificultades de aprendizaje</v>
      </c>
      <c r="D24" s="101">
        <f>Académica!XEY35</f>
        <v>1</v>
      </c>
      <c r="E24" s="101"/>
      <c r="XFA24" s="3">
        <v>1</v>
      </c>
      <c r="XFB24" s="4">
        <v>2</v>
      </c>
      <c r="XFC24" s="4">
        <v>3</v>
      </c>
      <c r="XFD24" s="3">
        <v>4</v>
      </c>
    </row>
    <row r="25" spans="2:5 16381:16384" ht="15.75" customHeight="1">
      <c r="B25" s="159"/>
      <c r="C25" s="101" t="str">
        <f>Académica!XEX36</f>
        <v>Seguimiento a los egresados</v>
      </c>
      <c r="D25" s="101">
        <f>Académica!XEY36</f>
        <v>1</v>
      </c>
      <c r="E25" s="101"/>
      <c r="XFA25" s="3">
        <v>1</v>
      </c>
      <c r="XFB25" s="4">
        <v>2</v>
      </c>
      <c r="XFC25" s="4">
        <v>3</v>
      </c>
      <c r="XFD25" s="3">
        <v>4</v>
      </c>
    </row>
    <row r="26" spans="2:5 16381:16384" ht="15.75" customHeight="1">
      <c r="B26" s="306" t="s">
        <v>438</v>
      </c>
      <c r="C26" s="205"/>
      <c r="D26" s="205"/>
      <c r="E26" s="264"/>
      <c r="XFA26" s="3">
        <v>1</v>
      </c>
      <c r="XFB26" s="4">
        <v>2</v>
      </c>
      <c r="XFC26" s="4">
        <v>3</v>
      </c>
      <c r="XFD26" s="3">
        <v>4</v>
      </c>
    </row>
    <row r="27" spans="2:5 16381:16384" ht="15.75" customHeight="1">
      <c r="B27" s="200"/>
      <c r="C27" s="206"/>
      <c r="D27" s="206"/>
      <c r="E27" s="283"/>
      <c r="XFA27" s="3">
        <v>1</v>
      </c>
      <c r="XFB27" s="4">
        <v>2</v>
      </c>
      <c r="XFC27" s="4">
        <v>3</v>
      </c>
      <c r="XFD27" s="3">
        <v>4</v>
      </c>
    </row>
    <row r="28" spans="2:5 16381:16384" ht="15.75" customHeight="1">
      <c r="B28" s="100" t="s">
        <v>342</v>
      </c>
      <c r="C28" s="100" t="s">
        <v>65</v>
      </c>
      <c r="D28" s="100"/>
      <c r="E28" s="100" t="s">
        <v>67</v>
      </c>
      <c r="XFA28" s="3">
        <v>1</v>
      </c>
      <c r="XFB28" s="4">
        <v>2</v>
      </c>
      <c r="XFC28" s="4">
        <v>3</v>
      </c>
      <c r="XFD28" s="3">
        <v>4</v>
      </c>
    </row>
    <row r="29" spans="2:5 16381:16384" ht="15.75" customHeight="1">
      <c r="B29" s="32" t="s">
        <v>343</v>
      </c>
      <c r="C29" s="101" t="str">
        <f>Comunitaria!XEX21</f>
        <v>Necesidades y expectativas de los estudiantes</v>
      </c>
      <c r="D29" s="101">
        <f>Comunitaria!XEY21</f>
        <v>1</v>
      </c>
      <c r="E29" s="14"/>
      <c r="XFB29" s="3"/>
      <c r="XFC29" s="3"/>
      <c r="XFD29" s="3"/>
    </row>
    <row r="30" spans="2:5 16381:16384" ht="30" customHeight="1">
      <c r="B30" s="104" t="s">
        <v>439</v>
      </c>
      <c r="C30" s="101" t="str">
        <f>Comunitaria!XEX23</f>
        <v>Servicio social estudiantil</v>
      </c>
      <c r="D30" s="101">
        <f>Comunitaria!XEY23</f>
        <v>1</v>
      </c>
      <c r="E30" s="14"/>
      <c r="XFB30" s="3"/>
      <c r="XFC30" s="3"/>
      <c r="XFD30" s="3"/>
    </row>
    <row r="31" spans="2:5 16381:16384" ht="15.75" customHeight="1">
      <c r="B31" s="306" t="s">
        <v>440</v>
      </c>
      <c r="C31" s="205"/>
      <c r="D31" s="205"/>
      <c r="E31" s="264"/>
    </row>
    <row r="32" spans="2:5 16381:16384" ht="15.75" customHeight="1">
      <c r="B32" s="200"/>
      <c r="C32" s="206"/>
      <c r="D32" s="206"/>
      <c r="E32" s="283"/>
    </row>
    <row r="33" spans="2:5 16382:16384" ht="36" customHeight="1">
      <c r="B33" s="141" t="s">
        <v>367</v>
      </c>
      <c r="C33" s="100" t="s">
        <v>65</v>
      </c>
      <c r="D33" s="100"/>
      <c r="E33" s="100" t="s">
        <v>67</v>
      </c>
    </row>
    <row r="34" spans="2:5 16382:16384" ht="54" customHeight="1">
      <c r="B34" s="102" t="s">
        <v>441</v>
      </c>
      <c r="C34" s="101" t="str">
        <f>Administrativa!XEX22</f>
        <v xml:space="preserve">
Sistema de información asociado al proceso académico de la institución  </v>
      </c>
      <c r="D34" s="101">
        <f>Administrativa!XEY22</f>
        <v>1</v>
      </c>
      <c r="E34" s="105"/>
      <c r="XFB34" s="3">
        <v>1</v>
      </c>
      <c r="XFC34" s="3">
        <v>2</v>
      </c>
      <c r="XFD34" s="3">
        <v>3</v>
      </c>
    </row>
    <row r="35" spans="2:5 16382:16384" ht="25.5" customHeight="1">
      <c r="B35" s="102" t="s">
        <v>379</v>
      </c>
      <c r="C35" s="101" t="str">
        <f>Administrativa!XEX24</f>
        <v>Adquisición y mantenimiento de equipos y recursos para el aprendizaje</v>
      </c>
      <c r="D35" s="101">
        <f>Administrativa!XEY24</f>
        <v>1</v>
      </c>
      <c r="E35" s="106"/>
      <c r="XFB35" s="3">
        <v>1</v>
      </c>
      <c r="XFC35" s="3">
        <v>2</v>
      </c>
      <c r="XFD35" s="3">
        <v>3</v>
      </c>
    </row>
    <row r="36" spans="2:5 16382:16384" ht="34.5" customHeight="1">
      <c r="B36" s="107" t="s">
        <v>390</v>
      </c>
      <c r="C36" s="101" t="str">
        <f>Administrativa!XEX30</f>
        <v>Convivencia y manejo de conflictos</v>
      </c>
      <c r="D36" s="101">
        <f>Administrativa!XEY30</f>
        <v>1</v>
      </c>
      <c r="E36" s="105"/>
      <c r="XFB36" s="3">
        <v>1</v>
      </c>
      <c r="XFC36" s="3">
        <v>2</v>
      </c>
      <c r="XFD36" s="3">
        <v>3</v>
      </c>
    </row>
    <row r="37" spans="2:5 16382:16384" ht="15.75" customHeight="1">
      <c r="D37" s="3"/>
    </row>
    <row r="38" spans="2:5 16382:16384" ht="15.75" customHeight="1">
      <c r="D38" s="3"/>
    </row>
    <row r="39" spans="2:5 16382:16384" ht="15.75" customHeight="1">
      <c r="D39" s="3"/>
    </row>
    <row r="40" spans="2:5 16382:16384" ht="15.75" customHeight="1">
      <c r="D40" s="3"/>
    </row>
    <row r="41" spans="2:5 16382:16384" ht="15.75" customHeight="1">
      <c r="D41" s="3"/>
    </row>
    <row r="42" spans="2:5 16382:16384" ht="15.75" customHeight="1">
      <c r="D42" s="3"/>
    </row>
    <row r="43" spans="2:5 16382:16384" ht="15.75" customHeight="1">
      <c r="D43" s="3"/>
    </row>
    <row r="44" spans="2:5 16382:16384" ht="15.75" customHeight="1">
      <c r="D44" s="3"/>
    </row>
    <row r="45" spans="2:5 16382:16384" ht="15.75" customHeight="1">
      <c r="D45" s="3"/>
    </row>
    <row r="46" spans="2:5 16382:16384" ht="15.75" customHeight="1">
      <c r="D46" s="3"/>
    </row>
    <row r="47" spans="2:5 16382:16384" ht="15.75" customHeight="1">
      <c r="D47" s="3"/>
    </row>
    <row r="48" spans="2:5 16382:16384" ht="15.75" customHeight="1">
      <c r="D48" s="3"/>
    </row>
    <row r="49" spans="4:4" ht="15.75" customHeight="1">
      <c r="D49" s="3"/>
    </row>
    <row r="50" spans="4:4" ht="15.75" customHeight="1">
      <c r="D50" s="3"/>
    </row>
    <row r="51" spans="4:4" ht="15.75" customHeight="1">
      <c r="D51" s="3"/>
    </row>
    <row r="52" spans="4:4" ht="15.75" customHeight="1">
      <c r="D52" s="3"/>
    </row>
    <row r="53" spans="4:4" ht="15.75" customHeight="1">
      <c r="D53" s="3"/>
    </row>
    <row r="54" spans="4:4" ht="15.75" customHeight="1">
      <c r="D54" s="3"/>
    </row>
    <row r="55" spans="4:4" ht="15.75" customHeight="1">
      <c r="D55" s="3"/>
    </row>
    <row r="56" spans="4:4" ht="15.75" customHeight="1">
      <c r="D56" s="3"/>
    </row>
    <row r="57" spans="4:4" ht="15.75" customHeight="1">
      <c r="D57" s="3"/>
    </row>
    <row r="58" spans="4:4" ht="15.75" customHeight="1">
      <c r="D58" s="3"/>
    </row>
    <row r="59" spans="4:4" ht="15.75" customHeight="1">
      <c r="D59" s="3"/>
    </row>
    <row r="60" spans="4:4" ht="15.75" customHeight="1">
      <c r="D60" s="3"/>
    </row>
    <row r="61" spans="4:4" ht="15.75" customHeight="1">
      <c r="D61" s="3"/>
    </row>
    <row r="62" spans="4:4" ht="15.75" customHeight="1">
      <c r="D62" s="3"/>
    </row>
    <row r="63" spans="4:4" ht="15.75" customHeight="1">
      <c r="D63" s="3"/>
    </row>
    <row r="64" spans="4:4" ht="15.75" customHeight="1">
      <c r="D64" s="3"/>
    </row>
    <row r="65" spans="4:4" ht="15.75" customHeight="1">
      <c r="D65" s="3"/>
    </row>
    <row r="66" spans="4:4" ht="15.75" customHeight="1">
      <c r="D66" s="3"/>
    </row>
    <row r="67" spans="4:4" ht="15.75" customHeight="1">
      <c r="D67" s="3"/>
    </row>
    <row r="68" spans="4:4" ht="15.75" customHeight="1">
      <c r="D68" s="3"/>
    </row>
    <row r="69" spans="4:4" ht="15.75" customHeight="1">
      <c r="D69" s="3"/>
    </row>
    <row r="70" spans="4:4" ht="15.75" customHeight="1">
      <c r="D70" s="3"/>
    </row>
    <row r="71" spans="4:4" ht="15.75" customHeight="1">
      <c r="D71" s="3"/>
    </row>
    <row r="72" spans="4:4" ht="15.75" customHeight="1">
      <c r="D72" s="3"/>
    </row>
    <row r="73" spans="4:4" ht="15.75" customHeight="1">
      <c r="D73" s="3"/>
    </row>
    <row r="74" spans="4:4" ht="15.75" customHeight="1">
      <c r="D74" s="3"/>
    </row>
    <row r="75" spans="4:4" ht="15.75" customHeight="1">
      <c r="D75" s="3"/>
    </row>
    <row r="76" spans="4:4" ht="15.75" customHeight="1">
      <c r="D76" s="3"/>
    </row>
    <row r="77" spans="4:4" ht="15.75" customHeight="1">
      <c r="D77" s="3"/>
    </row>
    <row r="78" spans="4:4" ht="15.75" customHeight="1">
      <c r="D78" s="3"/>
    </row>
    <row r="79" spans="4:4" ht="15.75" customHeight="1">
      <c r="D79" s="3"/>
    </row>
    <row r="80" spans="4:4" ht="15.75" customHeight="1">
      <c r="D80" s="3"/>
    </row>
  </sheetData>
  <mergeCells count="11">
    <mergeCell ref="B21:B22"/>
    <mergeCell ref="B24:B25"/>
    <mergeCell ref="B26:E27"/>
    <mergeCell ref="B31:E32"/>
    <mergeCell ref="B1:E2"/>
    <mergeCell ref="B4:B6"/>
    <mergeCell ref="B7:B9"/>
    <mergeCell ref="B10:B12"/>
    <mergeCell ref="B14:B15"/>
    <mergeCell ref="B16:E17"/>
    <mergeCell ref="B19:B20"/>
  </mergeCells>
  <conditionalFormatting sqref="C5:D15 C19:D25 C29:D30 C34:D36 D4">
    <cfRule type="expression" dxfId="3" priority="1">
      <formula>$D4=3</formula>
    </cfRule>
  </conditionalFormatting>
  <conditionalFormatting sqref="C5:D15 C19:D25 C29:D30 C34:D36 D4">
    <cfRule type="expression" dxfId="2" priority="2">
      <formula>OR($D4=1,$D4=2)</formula>
    </cfRule>
  </conditionalFormatting>
  <conditionalFormatting sqref="C4">
    <cfRule type="expression" dxfId="1" priority="3">
      <formula>$D4=3</formula>
    </cfRule>
  </conditionalFormatting>
  <conditionalFormatting sqref="C4">
    <cfRule type="expression" dxfId="0" priority="4">
      <formula>OR($D4=1,$D4=2)</formula>
    </cfRule>
  </conditionalFormatting>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
  <dimension ref="A1:C82"/>
  <sheetViews>
    <sheetView topLeftCell="A40" workbookViewId="0">
      <selection activeCell="C7" sqref="C7"/>
    </sheetView>
  </sheetViews>
  <sheetFormatPr baseColWidth="10" defaultColWidth="11.42578125" defaultRowHeight="15"/>
  <sheetData>
    <row r="1" spans="1:3">
      <c r="B1" s="125"/>
      <c r="C1" s="125"/>
    </row>
    <row r="2" spans="1:3">
      <c r="A2" s="125" t="s">
        <v>442</v>
      </c>
      <c r="B2" s="125" t="s">
        <v>443</v>
      </c>
      <c r="C2" s="125"/>
    </row>
    <row r="3" spans="1:3">
      <c r="A3" s="130" t="s">
        <v>431</v>
      </c>
      <c r="B3" s="126" t="s">
        <v>444</v>
      </c>
      <c r="C3" s="130" t="s">
        <v>445</v>
      </c>
    </row>
    <row r="4" spans="1:3">
      <c r="A4" s="126" t="s">
        <v>342</v>
      </c>
      <c r="B4" s="125" t="s">
        <v>83</v>
      </c>
      <c r="C4" s="125" t="s">
        <v>446</v>
      </c>
    </row>
    <row r="5" spans="1:3">
      <c r="A5" s="130" t="s">
        <v>75</v>
      </c>
      <c r="B5" s="125" t="s">
        <v>444</v>
      </c>
      <c r="C5" s="125" t="s">
        <v>447</v>
      </c>
    </row>
    <row r="6" spans="1:3">
      <c r="A6" s="125" t="s">
        <v>367</v>
      </c>
      <c r="B6" s="125" t="s">
        <v>96</v>
      </c>
      <c r="C6" t="s">
        <v>448</v>
      </c>
    </row>
    <row r="7" spans="1:3">
      <c r="B7" t="s">
        <v>97</v>
      </c>
    </row>
    <row r="8" spans="1:3">
      <c r="B8" t="s">
        <v>449</v>
      </c>
    </row>
    <row r="9" spans="1:3">
      <c r="B9" t="s">
        <v>450</v>
      </c>
    </row>
    <row r="10" spans="1:3">
      <c r="B10" t="s">
        <v>451</v>
      </c>
    </row>
    <row r="11" spans="1:3">
      <c r="B11" t="s">
        <v>452</v>
      </c>
    </row>
    <row r="12" spans="1:3">
      <c r="B12" t="s">
        <v>453</v>
      </c>
    </row>
    <row r="13" spans="1:3">
      <c r="B13" t="s">
        <v>454</v>
      </c>
    </row>
    <row r="14" spans="1:3">
      <c r="B14" t="s">
        <v>109</v>
      </c>
    </row>
    <row r="15" spans="1:3">
      <c r="B15" t="s">
        <v>110</v>
      </c>
    </row>
    <row r="16" spans="1:3">
      <c r="B16" t="s">
        <v>111</v>
      </c>
    </row>
    <row r="17" spans="2:2">
      <c r="B17" t="s">
        <v>117</v>
      </c>
    </row>
    <row r="18" spans="2:2">
      <c r="B18" t="s">
        <v>455</v>
      </c>
    </row>
    <row r="19" spans="2:2">
      <c r="B19" t="s">
        <v>119</v>
      </c>
    </row>
    <row r="20" spans="2:2">
      <c r="B20" t="s">
        <v>95</v>
      </c>
    </row>
    <row r="21" spans="2:2">
      <c r="B21" t="s">
        <v>126</v>
      </c>
    </row>
    <row r="22" spans="2:2">
      <c r="B22" t="s">
        <v>456</v>
      </c>
    </row>
    <row r="23" spans="2:2">
      <c r="B23" t="s">
        <v>95</v>
      </c>
    </row>
    <row r="24" spans="2:2">
      <c r="B24" t="s">
        <v>126</v>
      </c>
    </row>
    <row r="25" spans="2:2">
      <c r="B25" t="s">
        <v>131</v>
      </c>
    </row>
    <row r="26" spans="2:2">
      <c r="B26" t="s">
        <v>457</v>
      </c>
    </row>
    <row r="27" spans="2:2">
      <c r="B27" t="s">
        <v>458</v>
      </c>
    </row>
    <row r="28" spans="2:2">
      <c r="B28" t="s">
        <v>450</v>
      </c>
    </row>
    <row r="29" spans="2:2">
      <c r="B29" t="s">
        <v>451</v>
      </c>
    </row>
    <row r="30" spans="2:2">
      <c r="B30" t="s">
        <v>452</v>
      </c>
    </row>
    <row r="31" spans="2:2">
      <c r="B31" t="s">
        <v>459</v>
      </c>
    </row>
    <row r="32" spans="2:2">
      <c r="B32" t="s">
        <v>145</v>
      </c>
    </row>
    <row r="33" spans="2:2">
      <c r="B33" t="s">
        <v>152</v>
      </c>
    </row>
    <row r="34" spans="2:2">
      <c r="B34" t="s">
        <v>460</v>
      </c>
    </row>
    <row r="35" spans="2:2">
      <c r="B35" t="s">
        <v>95</v>
      </c>
    </row>
    <row r="36" spans="2:2">
      <c r="B36" t="s">
        <v>461</v>
      </c>
    </row>
    <row r="37" spans="2:2">
      <c r="B37" t="s">
        <v>129</v>
      </c>
    </row>
    <row r="38" spans="2:2">
      <c r="B38" t="s">
        <v>130</v>
      </c>
    </row>
    <row r="39" spans="2:2">
      <c r="B39" s="126" t="s">
        <v>95</v>
      </c>
    </row>
    <row r="40" spans="2:2">
      <c r="B40" t="s">
        <v>157</v>
      </c>
    </row>
    <row r="41" spans="2:2">
      <c r="B41" t="s">
        <v>159</v>
      </c>
    </row>
    <row r="42" spans="2:2">
      <c r="B42" t="s">
        <v>161</v>
      </c>
    </row>
    <row r="43" spans="2:2">
      <c r="B43" t="s">
        <v>167</v>
      </c>
    </row>
    <row r="44" spans="2:2">
      <c r="B44" t="s">
        <v>169</v>
      </c>
    </row>
    <row r="45" spans="2:2">
      <c r="B45" t="s">
        <v>170</v>
      </c>
    </row>
    <row r="46" spans="2:2">
      <c r="B46" t="s">
        <v>109</v>
      </c>
    </row>
    <row r="47" spans="2:2">
      <c r="B47" t="s">
        <v>171</v>
      </c>
    </row>
    <row r="48" spans="2:2">
      <c r="B48" t="s">
        <v>111</v>
      </c>
    </row>
    <row r="49" spans="2:2">
      <c r="B49" t="s">
        <v>178</v>
      </c>
    </row>
    <row r="50" spans="2:2">
      <c r="B50" t="s">
        <v>462</v>
      </c>
    </row>
    <row r="51" spans="2:2">
      <c r="B51" t="s">
        <v>151</v>
      </c>
    </row>
    <row r="52" spans="2:2">
      <c r="B52" t="s">
        <v>153</v>
      </c>
    </row>
    <row r="53" spans="2:2">
      <c r="B53" t="s">
        <v>155</v>
      </c>
    </row>
    <row r="54" spans="2:2">
      <c r="B54" t="s">
        <v>463</v>
      </c>
    </row>
    <row r="55" spans="2:2">
      <c r="B55" t="s">
        <v>464</v>
      </c>
    </row>
    <row r="56" spans="2:2">
      <c r="B56" t="s">
        <v>465</v>
      </c>
    </row>
    <row r="57" spans="2:2">
      <c r="B57" t="s">
        <v>466</v>
      </c>
    </row>
    <row r="58" spans="2:2">
      <c r="B58" t="s">
        <v>467</v>
      </c>
    </row>
    <row r="59" spans="2:2">
      <c r="B59" t="s">
        <v>155</v>
      </c>
    </row>
    <row r="60" spans="2:2">
      <c r="B60" t="s">
        <v>468</v>
      </c>
    </row>
    <row r="61" spans="2:2">
      <c r="B61" t="s">
        <v>469</v>
      </c>
    </row>
    <row r="62" spans="2:2">
      <c r="B62" t="s">
        <v>470</v>
      </c>
    </row>
    <row r="63" spans="2:2">
      <c r="B63" t="s">
        <v>471</v>
      </c>
    </row>
    <row r="64" spans="2:2">
      <c r="B64" t="s">
        <v>179</v>
      </c>
    </row>
    <row r="65" spans="2:2">
      <c r="B65" t="s">
        <v>180</v>
      </c>
    </row>
    <row r="66" spans="2:2">
      <c r="B66" t="s">
        <v>472</v>
      </c>
    </row>
    <row r="67" spans="2:2">
      <c r="B67" t="s">
        <v>449</v>
      </c>
    </row>
    <row r="68" spans="2:2">
      <c r="B68" t="s">
        <v>450</v>
      </c>
    </row>
    <row r="69" spans="2:2">
      <c r="B69" t="s">
        <v>451</v>
      </c>
    </row>
    <row r="70" spans="2:2">
      <c r="B70" t="s">
        <v>452</v>
      </c>
    </row>
    <row r="71" spans="2:2">
      <c r="B71" t="s">
        <v>454</v>
      </c>
    </row>
    <row r="72" spans="2:2">
      <c r="B72" t="s">
        <v>181</v>
      </c>
    </row>
    <row r="73" spans="2:2">
      <c r="B73" t="s">
        <v>187</v>
      </c>
    </row>
    <row r="74" spans="2:2">
      <c r="B74" t="s">
        <v>444</v>
      </c>
    </row>
    <row r="75" spans="2:2">
      <c r="B75" t="s">
        <v>473</v>
      </c>
    </row>
    <row r="76" spans="2:2">
      <c r="B76" t="s">
        <v>474</v>
      </c>
    </row>
    <row r="77" spans="2:2">
      <c r="B77" t="s">
        <v>475</v>
      </c>
    </row>
    <row r="78" spans="2:2">
      <c r="B78" t="s">
        <v>476</v>
      </c>
    </row>
    <row r="79" spans="2:2">
      <c r="B79" t="s">
        <v>95</v>
      </c>
    </row>
    <row r="80" spans="2:2">
      <c r="B80" t="s">
        <v>477</v>
      </c>
    </row>
    <row r="81" spans="2:2">
      <c r="B81" t="s">
        <v>478</v>
      </c>
    </row>
    <row r="82" spans="2:2">
      <c r="B82" t="s">
        <v>479</v>
      </c>
    </row>
  </sheetData>
  <sheetProtection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Z1000"/>
  <sheetViews>
    <sheetView workbookViewId="0">
      <selection activeCell="E4" sqref="E4:E10"/>
    </sheetView>
  </sheetViews>
  <sheetFormatPr baseColWidth="10" defaultColWidth="14.42578125" defaultRowHeight="15" customHeight="1"/>
  <cols>
    <col min="1" max="1" width="14.7109375" customWidth="1"/>
    <col min="2" max="2" width="12.85546875" customWidth="1"/>
    <col min="3" max="3" width="21.140625" customWidth="1"/>
    <col min="4" max="6" width="20" customWidth="1"/>
    <col min="7" max="26" width="11.42578125" customWidth="1"/>
  </cols>
  <sheetData>
    <row r="1" spans="1:26">
      <c r="A1" s="3"/>
      <c r="B1" s="3"/>
    </row>
    <row r="2" spans="1:26">
      <c r="A2" s="328" t="s">
        <v>480</v>
      </c>
      <c r="B2" s="249"/>
      <c r="C2" s="249"/>
      <c r="D2" s="249"/>
      <c r="E2" s="249"/>
      <c r="F2" s="203"/>
    </row>
    <row r="3" spans="1:26">
      <c r="A3" s="32" t="s">
        <v>5</v>
      </c>
      <c r="B3" s="32" t="s">
        <v>15</v>
      </c>
      <c r="C3" s="81" t="s">
        <v>80</v>
      </c>
      <c r="D3" s="82" t="s">
        <v>42</v>
      </c>
      <c r="E3" s="83" t="s">
        <v>44</v>
      </c>
      <c r="F3" s="84" t="s">
        <v>45</v>
      </c>
      <c r="H3" s="85">
        <v>1</v>
      </c>
    </row>
    <row r="4" spans="1:26" ht="21" customHeight="1">
      <c r="A4" s="323" t="s">
        <v>89</v>
      </c>
      <c r="B4" s="326" t="s">
        <v>90</v>
      </c>
      <c r="C4" s="86" t="s">
        <v>481</v>
      </c>
      <c r="D4" s="86" t="s">
        <v>482</v>
      </c>
      <c r="E4" s="86" t="s">
        <v>483</v>
      </c>
      <c r="F4" s="86" t="s">
        <v>484</v>
      </c>
      <c r="H4" s="85">
        <v>2</v>
      </c>
    </row>
    <row r="5" spans="1:26" ht="21" customHeight="1">
      <c r="A5" s="158"/>
      <c r="B5" s="158"/>
      <c r="C5" s="79" t="s">
        <v>485</v>
      </c>
      <c r="D5" s="86" t="s">
        <v>486</v>
      </c>
      <c r="E5" s="87" t="s">
        <v>487</v>
      </c>
      <c r="F5" s="86" t="s">
        <v>488</v>
      </c>
      <c r="H5" s="85">
        <v>3</v>
      </c>
    </row>
    <row r="6" spans="1:26" ht="21" customHeight="1">
      <c r="A6" s="158"/>
      <c r="B6" s="158"/>
      <c r="C6" s="79" t="s">
        <v>489</v>
      </c>
      <c r="D6" s="79" t="s">
        <v>489</v>
      </c>
      <c r="E6" s="87" t="s">
        <v>490</v>
      </c>
      <c r="F6" s="86" t="s">
        <v>491</v>
      </c>
      <c r="G6" s="3"/>
      <c r="H6" s="85">
        <v>4</v>
      </c>
      <c r="I6" s="3"/>
      <c r="J6" s="3"/>
      <c r="K6" s="3"/>
      <c r="L6" s="3"/>
      <c r="M6" s="3"/>
      <c r="N6" s="3"/>
      <c r="O6" s="3"/>
      <c r="P6" s="3"/>
      <c r="Q6" s="3"/>
      <c r="R6" s="3"/>
      <c r="S6" s="3"/>
      <c r="T6" s="3"/>
      <c r="U6" s="3"/>
      <c r="V6" s="3"/>
      <c r="W6" s="3"/>
      <c r="X6" s="3"/>
      <c r="Y6" s="3"/>
      <c r="Z6" s="3"/>
    </row>
    <row r="7" spans="1:26" ht="21" customHeight="1">
      <c r="A7" s="158"/>
      <c r="B7" s="158"/>
      <c r="C7" s="79"/>
      <c r="D7" s="87"/>
      <c r="E7" s="88" t="s">
        <v>492</v>
      </c>
      <c r="F7" s="86" t="s">
        <v>493</v>
      </c>
      <c r="G7" s="3"/>
      <c r="H7" s="3"/>
      <c r="I7" s="3"/>
      <c r="J7" s="3"/>
      <c r="K7" s="3"/>
      <c r="L7" s="3"/>
      <c r="M7" s="3"/>
      <c r="N7" s="3"/>
      <c r="O7" s="3"/>
      <c r="P7" s="3"/>
      <c r="Q7" s="3"/>
      <c r="R7" s="3"/>
      <c r="S7" s="3"/>
      <c r="T7" s="3"/>
      <c r="U7" s="3"/>
      <c r="V7" s="3"/>
      <c r="W7" s="3"/>
      <c r="X7" s="3"/>
      <c r="Y7" s="3"/>
      <c r="Z7" s="3"/>
    </row>
    <row r="8" spans="1:26" ht="21" customHeight="1">
      <c r="A8" s="158"/>
      <c r="B8" s="158"/>
      <c r="C8" s="79"/>
      <c r="D8" s="87"/>
      <c r="E8" s="88" t="s">
        <v>494</v>
      </c>
      <c r="F8" s="79"/>
      <c r="G8" s="3"/>
      <c r="H8" s="3"/>
      <c r="I8" s="3"/>
      <c r="J8" s="3"/>
      <c r="K8" s="3"/>
      <c r="L8" s="3"/>
      <c r="M8" s="3"/>
      <c r="N8" s="3"/>
      <c r="O8" s="3"/>
      <c r="P8" s="3"/>
      <c r="Q8" s="3"/>
      <c r="R8" s="3"/>
      <c r="S8" s="3"/>
      <c r="T8" s="3"/>
      <c r="U8" s="3"/>
      <c r="V8" s="3"/>
      <c r="W8" s="3"/>
      <c r="X8" s="3"/>
      <c r="Y8" s="3"/>
      <c r="Z8" s="3"/>
    </row>
    <row r="9" spans="1:26" ht="21" customHeight="1">
      <c r="A9" s="158"/>
      <c r="B9" s="158"/>
      <c r="C9" s="79"/>
      <c r="D9" s="87"/>
      <c r="E9" s="88" t="s">
        <v>495</v>
      </c>
      <c r="F9" s="32"/>
      <c r="G9" s="3"/>
      <c r="H9" s="3"/>
      <c r="I9" s="3"/>
      <c r="J9" s="3"/>
      <c r="K9" s="3"/>
      <c r="L9" s="3"/>
      <c r="M9" s="3"/>
      <c r="N9" s="3"/>
      <c r="O9" s="3"/>
      <c r="P9" s="3"/>
      <c r="Q9" s="3"/>
      <c r="R9" s="3"/>
      <c r="S9" s="3"/>
      <c r="T9" s="3"/>
      <c r="U9" s="3"/>
      <c r="V9" s="3"/>
      <c r="W9" s="3"/>
      <c r="X9" s="3"/>
      <c r="Y9" s="3"/>
      <c r="Z9" s="3"/>
    </row>
    <row r="10" spans="1:26" ht="21" customHeight="1">
      <c r="A10" s="158"/>
      <c r="B10" s="159"/>
      <c r="C10" s="79"/>
      <c r="D10" s="87"/>
      <c r="E10" s="86" t="s">
        <v>496</v>
      </c>
      <c r="F10" s="32"/>
      <c r="G10" s="3"/>
      <c r="H10" s="3"/>
      <c r="I10" s="3"/>
      <c r="J10" s="3"/>
      <c r="K10" s="3"/>
      <c r="L10" s="3"/>
      <c r="M10" s="3"/>
      <c r="N10" s="3"/>
      <c r="O10" s="3"/>
      <c r="P10" s="3"/>
      <c r="Q10" s="3"/>
      <c r="R10" s="3"/>
      <c r="S10" s="3"/>
      <c r="T10" s="3"/>
      <c r="U10" s="3"/>
      <c r="V10" s="3"/>
      <c r="W10" s="3"/>
      <c r="X10" s="3"/>
      <c r="Y10" s="3"/>
      <c r="Z10" s="3"/>
    </row>
    <row r="11" spans="1:26" ht="21" customHeight="1">
      <c r="A11" s="158"/>
      <c r="B11" s="326" t="s">
        <v>101</v>
      </c>
      <c r="C11" s="86" t="s">
        <v>481</v>
      </c>
      <c r="D11" s="86" t="s">
        <v>497</v>
      </c>
      <c r="E11" s="86" t="s">
        <v>483</v>
      </c>
      <c r="F11" s="86" t="s">
        <v>484</v>
      </c>
    </row>
    <row r="12" spans="1:26" ht="21" customHeight="1">
      <c r="A12" s="158"/>
      <c r="B12" s="158"/>
      <c r="C12" s="86" t="s">
        <v>485</v>
      </c>
      <c r="D12" s="86" t="s">
        <v>498</v>
      </c>
      <c r="E12" s="87" t="s">
        <v>487</v>
      </c>
      <c r="F12" s="86" t="s">
        <v>488</v>
      </c>
      <c r="G12" s="3"/>
      <c r="H12" s="3"/>
      <c r="I12" s="3"/>
      <c r="J12" s="3"/>
      <c r="K12" s="3"/>
      <c r="L12" s="3"/>
      <c r="M12" s="3"/>
      <c r="N12" s="3"/>
      <c r="O12" s="3"/>
      <c r="P12" s="3"/>
      <c r="Q12" s="3"/>
      <c r="R12" s="3"/>
      <c r="S12" s="3"/>
      <c r="T12" s="3"/>
      <c r="U12" s="3"/>
      <c r="V12" s="3"/>
      <c r="W12" s="3"/>
      <c r="X12" s="3"/>
      <c r="Y12" s="3"/>
      <c r="Z12" s="3"/>
    </row>
    <row r="13" spans="1:26" ht="21" customHeight="1">
      <c r="A13" s="158"/>
      <c r="B13" s="158"/>
      <c r="C13" s="86"/>
      <c r="D13" s="86"/>
      <c r="E13" s="87" t="s">
        <v>490</v>
      </c>
      <c r="F13" s="86" t="s">
        <v>491</v>
      </c>
      <c r="G13" s="3"/>
      <c r="H13" s="3"/>
      <c r="I13" s="3"/>
      <c r="J13" s="3"/>
      <c r="K13" s="3"/>
      <c r="L13" s="3"/>
      <c r="M13" s="3"/>
      <c r="N13" s="3"/>
      <c r="O13" s="3"/>
      <c r="P13" s="3"/>
      <c r="Q13" s="3"/>
      <c r="R13" s="3"/>
      <c r="S13" s="3"/>
      <c r="T13" s="3"/>
      <c r="U13" s="3"/>
      <c r="V13" s="3"/>
      <c r="W13" s="3"/>
      <c r="X13" s="3"/>
      <c r="Y13" s="3"/>
      <c r="Z13" s="3"/>
    </row>
    <row r="14" spans="1:26" ht="21" customHeight="1">
      <c r="A14" s="158"/>
      <c r="B14" s="158"/>
      <c r="C14" s="86"/>
      <c r="D14" s="86"/>
      <c r="E14" s="88" t="s">
        <v>492</v>
      </c>
      <c r="F14" s="86" t="s">
        <v>493</v>
      </c>
      <c r="G14" s="3"/>
      <c r="H14" s="3"/>
      <c r="I14" s="3"/>
      <c r="J14" s="3"/>
      <c r="K14" s="3"/>
      <c r="L14" s="3"/>
      <c r="M14" s="3"/>
      <c r="N14" s="3"/>
      <c r="O14" s="3"/>
      <c r="P14" s="3"/>
      <c r="Q14" s="3"/>
      <c r="R14" s="3"/>
      <c r="S14" s="3"/>
      <c r="T14" s="3"/>
      <c r="U14" s="3"/>
      <c r="V14" s="3"/>
      <c r="W14" s="3"/>
      <c r="X14" s="3"/>
      <c r="Y14" s="3"/>
      <c r="Z14" s="3"/>
    </row>
    <row r="15" spans="1:26" ht="21" customHeight="1">
      <c r="A15" s="158"/>
      <c r="B15" s="158"/>
      <c r="C15" s="86"/>
      <c r="D15" s="86"/>
      <c r="E15" s="88" t="s">
        <v>494</v>
      </c>
      <c r="F15" s="32"/>
      <c r="G15" s="3"/>
      <c r="H15" s="3"/>
      <c r="I15" s="3"/>
      <c r="J15" s="3"/>
      <c r="K15" s="3"/>
      <c r="L15" s="3"/>
      <c r="M15" s="3"/>
      <c r="N15" s="3"/>
      <c r="O15" s="3"/>
      <c r="P15" s="3"/>
      <c r="Q15" s="3"/>
      <c r="R15" s="3"/>
      <c r="S15" s="3"/>
      <c r="T15" s="3"/>
      <c r="U15" s="3"/>
      <c r="V15" s="3"/>
      <c r="W15" s="3"/>
      <c r="X15" s="3"/>
      <c r="Y15" s="3"/>
      <c r="Z15" s="3"/>
    </row>
    <row r="16" spans="1:26" ht="21" customHeight="1">
      <c r="A16" s="158"/>
      <c r="B16" s="158"/>
      <c r="C16" s="86"/>
      <c r="D16" s="86"/>
      <c r="E16" s="88" t="s">
        <v>495</v>
      </c>
      <c r="F16" s="32"/>
      <c r="G16" s="3"/>
      <c r="H16" s="3"/>
      <c r="I16" s="3"/>
      <c r="J16" s="3"/>
      <c r="K16" s="3"/>
      <c r="L16" s="3"/>
      <c r="M16" s="3"/>
      <c r="N16" s="3"/>
      <c r="O16" s="3"/>
      <c r="P16" s="3"/>
      <c r="Q16" s="3"/>
      <c r="R16" s="3"/>
      <c r="S16" s="3"/>
      <c r="T16" s="3"/>
      <c r="U16" s="3"/>
      <c r="V16" s="3"/>
      <c r="W16" s="3"/>
      <c r="X16" s="3"/>
      <c r="Y16" s="3"/>
      <c r="Z16" s="3"/>
    </row>
    <row r="17" spans="1:26" ht="21" customHeight="1">
      <c r="A17" s="158"/>
      <c r="B17" s="159"/>
      <c r="C17" s="86"/>
      <c r="D17" s="86"/>
      <c r="E17" s="86" t="s">
        <v>496</v>
      </c>
      <c r="F17" s="32"/>
      <c r="G17" s="3"/>
      <c r="H17" s="3"/>
      <c r="I17" s="3"/>
      <c r="J17" s="3"/>
      <c r="K17" s="3"/>
      <c r="L17" s="3"/>
      <c r="M17" s="3"/>
      <c r="N17" s="3"/>
      <c r="O17" s="3"/>
      <c r="P17" s="3"/>
      <c r="Q17" s="3"/>
      <c r="R17" s="3"/>
      <c r="S17" s="3"/>
      <c r="T17" s="3"/>
      <c r="U17" s="3"/>
      <c r="V17" s="3"/>
      <c r="W17" s="3"/>
      <c r="X17" s="3"/>
      <c r="Y17" s="3"/>
      <c r="Z17" s="3"/>
    </row>
    <row r="18" spans="1:26" ht="21" customHeight="1">
      <c r="A18" s="158"/>
      <c r="B18" s="326" t="s">
        <v>112</v>
      </c>
      <c r="C18" s="86" t="s">
        <v>481</v>
      </c>
      <c r="D18" s="86" t="s">
        <v>481</v>
      </c>
      <c r="E18" s="86" t="s">
        <v>499</v>
      </c>
      <c r="F18" s="86" t="s">
        <v>500</v>
      </c>
    </row>
    <row r="19" spans="1:26" ht="21" customHeight="1">
      <c r="A19" s="158"/>
      <c r="B19" s="158"/>
      <c r="C19" s="86" t="s">
        <v>501</v>
      </c>
      <c r="D19" s="86" t="s">
        <v>501</v>
      </c>
      <c r="E19" s="87" t="s">
        <v>487</v>
      </c>
      <c r="F19" s="86" t="s">
        <v>502</v>
      </c>
    </row>
    <row r="20" spans="1:26" ht="21" customHeight="1">
      <c r="A20" s="158"/>
      <c r="B20" s="158"/>
      <c r="C20" s="86" t="s">
        <v>503</v>
      </c>
      <c r="D20" s="86" t="s">
        <v>504</v>
      </c>
      <c r="E20" s="87" t="s">
        <v>490</v>
      </c>
      <c r="F20" s="86" t="s">
        <v>505</v>
      </c>
    </row>
    <row r="21" spans="1:26" ht="15.75" customHeight="1">
      <c r="A21" s="158"/>
      <c r="B21" s="158"/>
      <c r="C21" s="32"/>
      <c r="D21" s="32"/>
      <c r="E21" s="88" t="s">
        <v>492</v>
      </c>
      <c r="F21" s="32"/>
    </row>
    <row r="22" spans="1:26" ht="15.75" customHeight="1">
      <c r="A22" s="158"/>
      <c r="B22" s="158"/>
      <c r="C22" s="32"/>
      <c r="D22" s="32"/>
      <c r="E22" s="88" t="s">
        <v>494</v>
      </c>
      <c r="F22" s="32"/>
    </row>
    <row r="23" spans="1:26" ht="15.75" customHeight="1">
      <c r="A23" s="159"/>
      <c r="B23" s="159"/>
      <c r="C23" s="32"/>
      <c r="D23" s="32"/>
      <c r="E23" s="89" t="s">
        <v>506</v>
      </c>
      <c r="F23" s="32"/>
    </row>
    <row r="24" spans="1:26" ht="15.75" customHeight="1">
      <c r="A24" s="324" t="s">
        <v>120</v>
      </c>
      <c r="B24" s="321" t="s">
        <v>121</v>
      </c>
      <c r="C24" s="86" t="s">
        <v>482</v>
      </c>
      <c r="D24" s="86" t="s">
        <v>507</v>
      </c>
      <c r="E24" s="86" t="s">
        <v>483</v>
      </c>
      <c r="F24" s="86" t="s">
        <v>484</v>
      </c>
    </row>
    <row r="25" spans="1:26" ht="15.75" customHeight="1">
      <c r="A25" s="158"/>
      <c r="B25" s="158"/>
      <c r="C25" s="86"/>
      <c r="D25" s="86"/>
      <c r="E25" s="87" t="s">
        <v>487</v>
      </c>
      <c r="F25" s="86" t="s">
        <v>508</v>
      </c>
      <c r="G25" s="3"/>
      <c r="H25" s="3"/>
      <c r="I25" s="3"/>
      <c r="J25" s="3"/>
      <c r="K25" s="3"/>
      <c r="L25" s="3"/>
      <c r="M25" s="3"/>
      <c r="N25" s="3"/>
      <c r="O25" s="3"/>
      <c r="P25" s="3"/>
      <c r="Q25" s="3"/>
      <c r="R25" s="3"/>
      <c r="S25" s="3"/>
      <c r="T25" s="3"/>
      <c r="U25" s="3"/>
      <c r="V25" s="3"/>
      <c r="W25" s="3"/>
      <c r="X25" s="3"/>
      <c r="Y25" s="3"/>
      <c r="Z25" s="3"/>
    </row>
    <row r="26" spans="1:26" ht="15.75" customHeight="1">
      <c r="A26" s="158"/>
      <c r="B26" s="158"/>
      <c r="C26" s="86"/>
      <c r="D26" s="86"/>
      <c r="E26" s="87" t="s">
        <v>490</v>
      </c>
      <c r="F26" s="86" t="s">
        <v>491</v>
      </c>
      <c r="G26" s="3"/>
      <c r="H26" s="3"/>
      <c r="I26" s="3"/>
      <c r="J26" s="3"/>
      <c r="K26" s="3"/>
      <c r="L26" s="3"/>
      <c r="M26" s="3"/>
      <c r="N26" s="3"/>
      <c r="O26" s="3"/>
      <c r="P26" s="3"/>
      <c r="Q26" s="3"/>
      <c r="R26" s="3"/>
      <c r="S26" s="3"/>
      <c r="T26" s="3"/>
      <c r="U26" s="3"/>
      <c r="V26" s="3"/>
      <c r="W26" s="3"/>
      <c r="X26" s="3"/>
      <c r="Y26" s="3"/>
      <c r="Z26" s="3"/>
    </row>
    <row r="27" spans="1:26" ht="15.75" customHeight="1">
      <c r="A27" s="158"/>
      <c r="B27" s="158"/>
      <c r="C27" s="86"/>
      <c r="D27" s="86"/>
      <c r="E27" s="88" t="s">
        <v>492</v>
      </c>
      <c r="F27" s="86" t="s">
        <v>493</v>
      </c>
      <c r="G27" s="3"/>
      <c r="H27" s="3"/>
      <c r="I27" s="3"/>
      <c r="J27" s="3"/>
      <c r="K27" s="3"/>
      <c r="L27" s="3"/>
      <c r="M27" s="3"/>
      <c r="N27" s="3"/>
      <c r="O27" s="3"/>
      <c r="P27" s="3"/>
      <c r="Q27" s="3"/>
      <c r="R27" s="3"/>
      <c r="S27" s="3"/>
      <c r="T27" s="3"/>
      <c r="U27" s="3"/>
      <c r="V27" s="3"/>
      <c r="W27" s="3"/>
      <c r="X27" s="3"/>
      <c r="Y27" s="3"/>
      <c r="Z27" s="3"/>
    </row>
    <row r="28" spans="1:26" ht="15.75" customHeight="1">
      <c r="A28" s="158"/>
      <c r="B28" s="158"/>
      <c r="C28" s="86"/>
      <c r="D28" s="86"/>
      <c r="E28" s="88" t="s">
        <v>494</v>
      </c>
      <c r="F28" s="32"/>
      <c r="G28" s="3"/>
      <c r="H28" s="3"/>
      <c r="I28" s="3"/>
      <c r="J28" s="3"/>
      <c r="K28" s="3"/>
      <c r="L28" s="3"/>
      <c r="M28" s="3"/>
      <c r="N28" s="3"/>
      <c r="O28" s="3"/>
      <c r="P28" s="3"/>
      <c r="Q28" s="3"/>
      <c r="R28" s="3"/>
      <c r="S28" s="3"/>
      <c r="T28" s="3"/>
      <c r="U28" s="3"/>
      <c r="V28" s="3"/>
      <c r="W28" s="3"/>
      <c r="X28" s="3"/>
      <c r="Y28" s="3"/>
      <c r="Z28" s="3"/>
    </row>
    <row r="29" spans="1:26" ht="15.75" customHeight="1">
      <c r="A29" s="158"/>
      <c r="B29" s="158"/>
      <c r="C29" s="86"/>
      <c r="D29" s="86"/>
      <c r="E29" s="88" t="s">
        <v>495</v>
      </c>
      <c r="F29" s="32"/>
      <c r="G29" s="3"/>
      <c r="H29" s="3"/>
      <c r="I29" s="3"/>
      <c r="J29" s="3"/>
      <c r="K29" s="3"/>
      <c r="L29" s="3"/>
      <c r="M29" s="3"/>
      <c r="N29" s="3"/>
      <c r="O29" s="3"/>
      <c r="P29" s="3"/>
      <c r="Q29" s="3"/>
      <c r="R29" s="3"/>
      <c r="S29" s="3"/>
      <c r="T29" s="3"/>
      <c r="U29" s="3"/>
      <c r="V29" s="3"/>
      <c r="W29" s="3"/>
      <c r="X29" s="3"/>
      <c r="Y29" s="3"/>
      <c r="Z29" s="3"/>
    </row>
    <row r="30" spans="1:26" ht="15.75" customHeight="1">
      <c r="A30" s="158"/>
      <c r="B30" s="159"/>
      <c r="C30" s="86" t="s">
        <v>509</v>
      </c>
      <c r="D30" s="86" t="s">
        <v>510</v>
      </c>
      <c r="E30" s="86" t="s">
        <v>496</v>
      </c>
      <c r="F30" s="32"/>
    </row>
    <row r="31" spans="1:26" ht="15.75" customHeight="1">
      <c r="A31" s="158"/>
      <c r="B31" s="321" t="s">
        <v>133</v>
      </c>
      <c r="C31" s="86" t="s">
        <v>482</v>
      </c>
      <c r="D31" s="86" t="s">
        <v>511</v>
      </c>
      <c r="E31" s="86" t="s">
        <v>512</v>
      </c>
      <c r="F31" s="86" t="s">
        <v>484</v>
      </c>
    </row>
    <row r="32" spans="1:26" ht="15.75" customHeight="1">
      <c r="A32" s="158"/>
      <c r="B32" s="158"/>
      <c r="C32" s="86" t="s">
        <v>513</v>
      </c>
      <c r="D32" s="86" t="s">
        <v>513</v>
      </c>
      <c r="E32" s="86" t="s">
        <v>514</v>
      </c>
      <c r="F32" s="86" t="s">
        <v>508</v>
      </c>
    </row>
    <row r="33" spans="1:6" ht="15.75" customHeight="1">
      <c r="A33" s="158"/>
      <c r="B33" s="158"/>
      <c r="C33" s="86" t="s">
        <v>515</v>
      </c>
      <c r="D33" s="86" t="s">
        <v>515</v>
      </c>
      <c r="E33" s="86" t="s">
        <v>516</v>
      </c>
      <c r="F33" s="86" t="s">
        <v>491</v>
      </c>
    </row>
    <row r="34" spans="1:6" ht="15.75" customHeight="1">
      <c r="A34" s="158"/>
      <c r="B34" s="159"/>
      <c r="C34" s="86" t="s">
        <v>517</v>
      </c>
      <c r="D34" s="86" t="s">
        <v>517</v>
      </c>
      <c r="E34" s="86"/>
      <c r="F34" s="86" t="s">
        <v>518</v>
      </c>
    </row>
    <row r="35" spans="1:6" ht="15.75" customHeight="1">
      <c r="A35" s="158"/>
      <c r="B35" s="90" t="s">
        <v>139</v>
      </c>
      <c r="C35" s="86" t="s">
        <v>519</v>
      </c>
      <c r="D35" s="86" t="s">
        <v>519</v>
      </c>
      <c r="E35" s="86" t="s">
        <v>520</v>
      </c>
      <c r="F35" s="86" t="s">
        <v>521</v>
      </c>
    </row>
    <row r="36" spans="1:6" ht="33" customHeight="1">
      <c r="A36" s="158"/>
      <c r="B36" s="321" t="s">
        <v>146</v>
      </c>
      <c r="C36" s="86" t="s">
        <v>522</v>
      </c>
      <c r="D36" s="86" t="s">
        <v>522</v>
      </c>
      <c r="E36" s="86" t="s">
        <v>522</v>
      </c>
      <c r="F36" s="86" t="s">
        <v>521</v>
      </c>
    </row>
    <row r="37" spans="1:6" ht="15.75" customHeight="1">
      <c r="A37" s="158"/>
      <c r="B37" s="158"/>
      <c r="C37" s="86" t="s">
        <v>523</v>
      </c>
      <c r="D37" s="86" t="s">
        <v>523</v>
      </c>
      <c r="E37" s="86" t="s">
        <v>487</v>
      </c>
      <c r="F37" s="86"/>
    </row>
    <row r="38" spans="1:6" ht="15.75" customHeight="1">
      <c r="A38" s="158"/>
      <c r="B38" s="158"/>
      <c r="C38" s="86" t="s">
        <v>524</v>
      </c>
      <c r="D38" s="86" t="s">
        <v>524</v>
      </c>
      <c r="E38" s="86" t="s">
        <v>490</v>
      </c>
      <c r="F38" s="86"/>
    </row>
    <row r="39" spans="1:6" ht="15.75" customHeight="1">
      <c r="A39" s="158"/>
      <c r="B39" s="158"/>
      <c r="C39" s="86" t="s">
        <v>525</v>
      </c>
      <c r="D39" s="86" t="s">
        <v>525</v>
      </c>
      <c r="E39" s="86" t="s">
        <v>492</v>
      </c>
      <c r="F39" s="86"/>
    </row>
    <row r="40" spans="1:6" ht="15.75" customHeight="1">
      <c r="A40" s="158"/>
      <c r="B40" s="158"/>
      <c r="C40" s="86" t="s">
        <v>526</v>
      </c>
      <c r="D40" s="86" t="s">
        <v>526</v>
      </c>
      <c r="E40" s="86" t="s">
        <v>494</v>
      </c>
      <c r="F40" s="86"/>
    </row>
    <row r="41" spans="1:6" ht="15.75" customHeight="1">
      <c r="A41" s="158"/>
      <c r="B41" s="159"/>
      <c r="C41" s="86" t="s">
        <v>527</v>
      </c>
      <c r="D41" s="86" t="s">
        <v>527</v>
      </c>
      <c r="E41" s="86"/>
      <c r="F41" s="86"/>
    </row>
    <row r="42" spans="1:6" ht="21.75" customHeight="1">
      <c r="A42" s="158"/>
      <c r="B42" s="321" t="s">
        <v>162</v>
      </c>
      <c r="C42" s="86" t="s">
        <v>528</v>
      </c>
      <c r="D42" s="86" t="s">
        <v>528</v>
      </c>
      <c r="E42" s="86" t="s">
        <v>483</v>
      </c>
      <c r="F42" s="86" t="s">
        <v>529</v>
      </c>
    </row>
    <row r="43" spans="1:6" ht="15.75" customHeight="1">
      <c r="A43" s="158"/>
      <c r="B43" s="158"/>
      <c r="C43" s="86" t="s">
        <v>530</v>
      </c>
      <c r="D43" s="86" t="s">
        <v>530</v>
      </c>
      <c r="E43" s="87" t="s">
        <v>487</v>
      </c>
      <c r="F43" s="87" t="s">
        <v>531</v>
      </c>
    </row>
    <row r="44" spans="1:6" ht="15.75" customHeight="1">
      <c r="A44" s="158"/>
      <c r="B44" s="158"/>
      <c r="C44" s="32"/>
      <c r="D44" s="32"/>
      <c r="E44" s="87" t="s">
        <v>490</v>
      </c>
      <c r="F44" s="32"/>
    </row>
    <row r="45" spans="1:6" ht="15.75" customHeight="1">
      <c r="A45" s="158"/>
      <c r="B45" s="158"/>
      <c r="C45" s="32"/>
      <c r="D45" s="32"/>
      <c r="E45" s="88" t="s">
        <v>492</v>
      </c>
      <c r="F45" s="32"/>
    </row>
    <row r="46" spans="1:6" ht="15.75" customHeight="1">
      <c r="A46" s="158"/>
      <c r="B46" s="158"/>
      <c r="C46" s="32"/>
      <c r="D46" s="32"/>
      <c r="E46" s="88" t="s">
        <v>494</v>
      </c>
      <c r="F46" s="32"/>
    </row>
    <row r="47" spans="1:6" ht="15.75" customHeight="1">
      <c r="A47" s="159"/>
      <c r="B47" s="159"/>
      <c r="C47" s="32"/>
      <c r="D47" s="32"/>
      <c r="E47" s="86" t="s">
        <v>496</v>
      </c>
      <c r="F47" s="32"/>
    </row>
    <row r="48" spans="1:6" ht="24" customHeight="1">
      <c r="A48" s="325" t="s">
        <v>172</v>
      </c>
      <c r="B48" s="322" t="s">
        <v>173</v>
      </c>
      <c r="C48" s="86" t="s">
        <v>95</v>
      </c>
      <c r="D48" s="86" t="s">
        <v>95</v>
      </c>
      <c r="E48" s="86" t="s">
        <v>532</v>
      </c>
      <c r="F48" s="86" t="s">
        <v>533</v>
      </c>
    </row>
    <row r="49" spans="1:26" ht="15.75" customHeight="1">
      <c r="A49" s="158"/>
      <c r="B49" s="158"/>
      <c r="C49" s="86" t="s">
        <v>534</v>
      </c>
      <c r="D49" s="86" t="s">
        <v>535</v>
      </c>
      <c r="E49" s="86" t="s">
        <v>536</v>
      </c>
      <c r="F49" s="86" t="s">
        <v>537</v>
      </c>
      <c r="G49" s="3"/>
      <c r="H49" s="3"/>
      <c r="I49" s="3"/>
      <c r="J49" s="3"/>
      <c r="K49" s="3"/>
      <c r="L49" s="3"/>
      <c r="M49" s="3"/>
      <c r="N49" s="3"/>
      <c r="O49" s="3"/>
      <c r="P49" s="3"/>
      <c r="Q49" s="3"/>
      <c r="R49" s="3"/>
      <c r="S49" s="3"/>
      <c r="T49" s="3"/>
      <c r="U49" s="3"/>
      <c r="V49" s="3"/>
      <c r="W49" s="3"/>
      <c r="X49" s="3"/>
      <c r="Y49" s="3"/>
      <c r="Z49" s="3"/>
    </row>
    <row r="50" spans="1:26" ht="15.75" customHeight="1">
      <c r="A50" s="158"/>
      <c r="B50" s="158"/>
      <c r="C50" s="86" t="s">
        <v>538</v>
      </c>
      <c r="D50" s="86" t="s">
        <v>539</v>
      </c>
      <c r="E50" s="86" t="s">
        <v>540</v>
      </c>
      <c r="F50" s="86" t="s">
        <v>541</v>
      </c>
      <c r="G50" s="3"/>
      <c r="H50" s="3"/>
      <c r="I50" s="3"/>
      <c r="J50" s="3"/>
      <c r="K50" s="3"/>
      <c r="L50" s="3"/>
      <c r="M50" s="3"/>
      <c r="N50" s="3"/>
      <c r="O50" s="3"/>
      <c r="P50" s="3"/>
      <c r="Q50" s="3"/>
      <c r="R50" s="3"/>
      <c r="S50" s="3"/>
      <c r="T50" s="3"/>
      <c r="U50" s="3"/>
      <c r="V50" s="3"/>
      <c r="W50" s="3"/>
      <c r="X50" s="3"/>
      <c r="Y50" s="3"/>
      <c r="Z50" s="3"/>
    </row>
    <row r="51" spans="1:26" ht="15.75" customHeight="1">
      <c r="A51" s="158"/>
      <c r="B51" s="159"/>
      <c r="C51" s="86"/>
      <c r="D51" s="86"/>
      <c r="E51" s="86" t="s">
        <v>542</v>
      </c>
      <c r="F51" s="86"/>
      <c r="G51" s="3"/>
      <c r="H51" s="3"/>
      <c r="I51" s="3"/>
      <c r="J51" s="3"/>
      <c r="K51" s="3"/>
      <c r="L51" s="3"/>
      <c r="M51" s="3"/>
      <c r="N51" s="3"/>
      <c r="O51" s="3"/>
      <c r="P51" s="3"/>
      <c r="Q51" s="3"/>
      <c r="R51" s="3"/>
      <c r="S51" s="3"/>
      <c r="T51" s="3"/>
      <c r="U51" s="3"/>
      <c r="V51" s="3"/>
      <c r="W51" s="3"/>
      <c r="X51" s="3"/>
      <c r="Y51" s="3"/>
      <c r="Z51" s="3"/>
    </row>
    <row r="52" spans="1:26" ht="15.75" customHeight="1">
      <c r="A52" s="158"/>
      <c r="B52" s="322" t="s">
        <v>182</v>
      </c>
      <c r="C52" s="86" t="s">
        <v>95</v>
      </c>
      <c r="D52" s="86" t="s">
        <v>444</v>
      </c>
      <c r="E52" s="86" t="s">
        <v>543</v>
      </c>
      <c r="F52" s="86" t="s">
        <v>544</v>
      </c>
    </row>
    <row r="53" spans="1:26" ht="15.75" customHeight="1">
      <c r="A53" s="158"/>
      <c r="B53" s="158"/>
      <c r="C53" s="86" t="s">
        <v>545</v>
      </c>
      <c r="D53" s="86" t="s">
        <v>473</v>
      </c>
      <c r="E53" s="86" t="s">
        <v>546</v>
      </c>
      <c r="F53" s="86" t="s">
        <v>547</v>
      </c>
      <c r="G53" s="3"/>
      <c r="H53" s="3"/>
      <c r="I53" s="3"/>
      <c r="J53" s="3"/>
      <c r="K53" s="3"/>
      <c r="L53" s="3"/>
      <c r="M53" s="3"/>
      <c r="N53" s="3"/>
      <c r="O53" s="3"/>
      <c r="P53" s="3"/>
      <c r="Q53" s="3"/>
      <c r="R53" s="3"/>
      <c r="S53" s="3"/>
      <c r="T53" s="3"/>
      <c r="U53" s="3"/>
      <c r="V53" s="3"/>
      <c r="W53" s="3"/>
      <c r="X53" s="3"/>
      <c r="Y53" s="3"/>
      <c r="Z53" s="3"/>
    </row>
    <row r="54" spans="1:26" ht="15.75" customHeight="1">
      <c r="A54" s="158"/>
      <c r="B54" s="159"/>
      <c r="C54" s="86"/>
      <c r="D54" s="86" t="s">
        <v>474</v>
      </c>
      <c r="E54" s="86"/>
      <c r="F54" s="86"/>
      <c r="G54" s="3"/>
      <c r="H54" s="3"/>
      <c r="I54" s="3"/>
      <c r="J54" s="3"/>
      <c r="K54" s="3"/>
      <c r="L54" s="3"/>
      <c r="M54" s="3"/>
      <c r="N54" s="3"/>
      <c r="O54" s="3"/>
      <c r="P54" s="3"/>
      <c r="Q54" s="3"/>
      <c r="R54" s="3"/>
      <c r="S54" s="3"/>
      <c r="T54" s="3"/>
      <c r="U54" s="3"/>
      <c r="V54" s="3"/>
      <c r="W54" s="3"/>
      <c r="X54" s="3"/>
      <c r="Y54" s="3"/>
      <c r="Z54" s="3"/>
    </row>
    <row r="55" spans="1:26" ht="15.75" customHeight="1">
      <c r="A55" s="158"/>
      <c r="B55" s="91" t="s">
        <v>188</v>
      </c>
      <c r="C55" s="86" t="s">
        <v>95</v>
      </c>
      <c r="D55" s="86" t="s">
        <v>95</v>
      </c>
      <c r="E55" s="86" t="s">
        <v>475</v>
      </c>
      <c r="F55" s="86" t="s">
        <v>544</v>
      </c>
    </row>
    <row r="56" spans="1:26" ht="15.75" customHeight="1">
      <c r="A56" s="158"/>
      <c r="B56" s="91"/>
      <c r="C56" s="86" t="s">
        <v>548</v>
      </c>
      <c r="D56" s="86" t="s">
        <v>548</v>
      </c>
      <c r="E56" s="86" t="s">
        <v>549</v>
      </c>
      <c r="F56" s="86" t="s">
        <v>547</v>
      </c>
      <c r="G56" s="3"/>
      <c r="H56" s="3"/>
      <c r="I56" s="3"/>
      <c r="J56" s="3"/>
      <c r="K56" s="3"/>
      <c r="L56" s="3"/>
      <c r="M56" s="3"/>
      <c r="N56" s="3"/>
      <c r="O56" s="3"/>
      <c r="P56" s="3"/>
      <c r="Q56" s="3"/>
      <c r="R56" s="3"/>
      <c r="S56" s="3"/>
      <c r="T56" s="3"/>
      <c r="U56" s="3"/>
      <c r="V56" s="3"/>
      <c r="W56" s="3"/>
      <c r="X56" s="3"/>
      <c r="Y56" s="3"/>
      <c r="Z56" s="3"/>
    </row>
    <row r="57" spans="1:26" ht="15.75" customHeight="1">
      <c r="A57" s="158"/>
      <c r="B57" s="91" t="s">
        <v>193</v>
      </c>
      <c r="C57" s="86" t="s">
        <v>95</v>
      </c>
      <c r="D57" s="86" t="s">
        <v>95</v>
      </c>
      <c r="E57" s="86" t="s">
        <v>550</v>
      </c>
      <c r="F57" s="86" t="s">
        <v>551</v>
      </c>
    </row>
    <row r="58" spans="1:26" ht="15.75" customHeight="1">
      <c r="A58" s="158"/>
      <c r="B58" s="91"/>
      <c r="C58" s="86" t="s">
        <v>548</v>
      </c>
      <c r="D58" s="86"/>
      <c r="E58" s="86" t="s">
        <v>552</v>
      </c>
      <c r="F58" s="86" t="s">
        <v>553</v>
      </c>
      <c r="G58" s="3"/>
      <c r="H58" s="3"/>
      <c r="I58" s="3"/>
      <c r="J58" s="3"/>
      <c r="K58" s="3"/>
      <c r="L58" s="3"/>
      <c r="M58" s="3"/>
      <c r="N58" s="3"/>
      <c r="O58" s="3"/>
      <c r="P58" s="3"/>
      <c r="Q58" s="3"/>
      <c r="R58" s="3"/>
      <c r="S58" s="3"/>
      <c r="T58" s="3"/>
      <c r="U58" s="3"/>
      <c r="V58" s="3"/>
      <c r="W58" s="3"/>
      <c r="X58" s="3"/>
      <c r="Y58" s="3"/>
      <c r="Z58" s="3"/>
    </row>
    <row r="59" spans="1:26" ht="15.75" customHeight="1">
      <c r="A59" s="158"/>
      <c r="B59" s="322" t="s">
        <v>198</v>
      </c>
      <c r="C59" s="86" t="s">
        <v>95</v>
      </c>
      <c r="D59" s="86" t="s">
        <v>95</v>
      </c>
      <c r="E59" s="86" t="s">
        <v>554</v>
      </c>
      <c r="F59" s="86" t="s">
        <v>555</v>
      </c>
    </row>
    <row r="60" spans="1:26" ht="15.75" customHeight="1">
      <c r="A60" s="158"/>
      <c r="B60" s="158"/>
      <c r="C60" s="86" t="s">
        <v>556</v>
      </c>
      <c r="D60" s="86" t="s">
        <v>556</v>
      </c>
      <c r="E60" s="86"/>
      <c r="F60" s="86" t="s">
        <v>557</v>
      </c>
      <c r="G60" s="3"/>
      <c r="H60" s="3"/>
      <c r="I60" s="3"/>
      <c r="J60" s="3"/>
      <c r="K60" s="3"/>
      <c r="L60" s="3"/>
      <c r="M60" s="3"/>
      <c r="N60" s="3"/>
      <c r="O60" s="3"/>
      <c r="P60" s="3"/>
      <c r="Q60" s="3"/>
      <c r="R60" s="3"/>
      <c r="S60" s="3"/>
      <c r="T60" s="3"/>
      <c r="U60" s="3"/>
      <c r="V60" s="3"/>
      <c r="W60" s="3"/>
      <c r="X60" s="3"/>
      <c r="Y60" s="3"/>
      <c r="Z60" s="3"/>
    </row>
    <row r="61" spans="1:26" ht="15.75" customHeight="1">
      <c r="A61" s="158"/>
      <c r="B61" s="159"/>
      <c r="C61" s="86" t="s">
        <v>558</v>
      </c>
      <c r="D61" s="86" t="s">
        <v>558</v>
      </c>
      <c r="E61" s="86"/>
      <c r="F61" s="86" t="s">
        <v>559</v>
      </c>
      <c r="G61" s="3"/>
      <c r="H61" s="3"/>
      <c r="I61" s="3"/>
      <c r="J61" s="3"/>
      <c r="K61" s="3"/>
      <c r="L61" s="3"/>
      <c r="M61" s="3"/>
      <c r="N61" s="3"/>
      <c r="O61" s="3"/>
      <c r="P61" s="3"/>
      <c r="Q61" s="3"/>
      <c r="R61" s="3"/>
      <c r="S61" s="3"/>
      <c r="T61" s="3"/>
      <c r="U61" s="3"/>
      <c r="V61" s="3"/>
      <c r="W61" s="3"/>
      <c r="X61" s="3"/>
      <c r="Y61" s="3"/>
      <c r="Z61" s="3"/>
    </row>
    <row r="62" spans="1:26" ht="15.75" customHeight="1">
      <c r="A62" s="158"/>
      <c r="B62" s="322" t="s">
        <v>203</v>
      </c>
      <c r="C62" s="86" t="s">
        <v>95</v>
      </c>
      <c r="D62" s="86" t="s">
        <v>95</v>
      </c>
      <c r="E62" s="86" t="s">
        <v>560</v>
      </c>
      <c r="F62" s="86" t="s">
        <v>561</v>
      </c>
    </row>
    <row r="63" spans="1:26" ht="15.75" customHeight="1">
      <c r="A63" s="158"/>
      <c r="B63" s="159"/>
      <c r="C63" s="86" t="s">
        <v>562</v>
      </c>
      <c r="D63" s="86" t="s">
        <v>562</v>
      </c>
      <c r="E63" s="86"/>
      <c r="F63" s="86" t="s">
        <v>563</v>
      </c>
      <c r="G63" s="3"/>
      <c r="H63" s="3"/>
      <c r="I63" s="3"/>
      <c r="J63" s="3"/>
      <c r="K63" s="3"/>
      <c r="L63" s="3"/>
      <c r="M63" s="3"/>
      <c r="N63" s="3"/>
      <c r="O63" s="3"/>
      <c r="P63" s="3"/>
      <c r="Q63" s="3"/>
      <c r="R63" s="3"/>
      <c r="S63" s="3"/>
      <c r="T63" s="3"/>
      <c r="U63" s="3"/>
      <c r="V63" s="3"/>
      <c r="W63" s="3"/>
      <c r="X63" s="3"/>
      <c r="Y63" s="3"/>
      <c r="Z63" s="3"/>
    </row>
    <row r="64" spans="1:26" ht="21.75" customHeight="1">
      <c r="A64" s="158"/>
      <c r="B64" s="322" t="s">
        <v>208</v>
      </c>
      <c r="C64" s="88" t="s">
        <v>95</v>
      </c>
      <c r="D64" s="88" t="s">
        <v>95</v>
      </c>
      <c r="E64" s="86" t="s">
        <v>560</v>
      </c>
      <c r="F64" s="86" t="s">
        <v>564</v>
      </c>
    </row>
    <row r="65" spans="1:26" ht="15.75" customHeight="1">
      <c r="A65" s="159"/>
      <c r="B65" s="159"/>
      <c r="C65" s="88" t="s">
        <v>562</v>
      </c>
      <c r="D65" s="88" t="s">
        <v>562</v>
      </c>
      <c r="E65" s="86"/>
      <c r="F65" s="86"/>
    </row>
    <row r="66" spans="1:26" ht="15.75" customHeight="1">
      <c r="A66" s="324" t="s">
        <v>213</v>
      </c>
      <c r="B66" s="90" t="s">
        <v>214</v>
      </c>
      <c r="C66" s="86" t="s">
        <v>565</v>
      </c>
      <c r="D66" s="86" t="s">
        <v>565</v>
      </c>
      <c r="E66" s="86" t="s">
        <v>566</v>
      </c>
      <c r="F66" s="86" t="s">
        <v>567</v>
      </c>
    </row>
    <row r="67" spans="1:26" ht="21.75" customHeight="1">
      <c r="A67" s="158"/>
      <c r="B67" s="321" t="s">
        <v>219</v>
      </c>
      <c r="C67" s="88" t="s">
        <v>568</v>
      </c>
      <c r="D67" s="88" t="s">
        <v>568</v>
      </c>
      <c r="E67" s="88" t="s">
        <v>569</v>
      </c>
      <c r="F67" s="86" t="s">
        <v>570</v>
      </c>
    </row>
    <row r="68" spans="1:26" ht="15.75" customHeight="1">
      <c r="A68" s="158"/>
      <c r="B68" s="159"/>
      <c r="C68" s="88"/>
      <c r="D68" s="32"/>
      <c r="E68" s="88" t="s">
        <v>571</v>
      </c>
      <c r="F68" s="32"/>
    </row>
    <row r="69" spans="1:26" ht="33" customHeight="1">
      <c r="A69" s="158"/>
      <c r="B69" s="321" t="s">
        <v>224</v>
      </c>
      <c r="C69" s="88" t="s">
        <v>568</v>
      </c>
      <c r="D69" s="88" t="s">
        <v>568</v>
      </c>
      <c r="E69" s="88" t="s">
        <v>572</v>
      </c>
      <c r="F69" s="86" t="s">
        <v>572</v>
      </c>
    </row>
    <row r="70" spans="1:26" ht="15.75" customHeight="1">
      <c r="A70" s="159"/>
      <c r="B70" s="159"/>
      <c r="C70" s="88"/>
      <c r="D70" s="88"/>
      <c r="E70" s="88"/>
      <c r="F70" s="86" t="s">
        <v>573</v>
      </c>
    </row>
    <row r="71" spans="1:26" ht="15.75" customHeight="1">
      <c r="A71" s="92" t="s">
        <v>229</v>
      </c>
      <c r="B71" s="91" t="s">
        <v>230</v>
      </c>
      <c r="C71" s="86" t="s">
        <v>574</v>
      </c>
      <c r="D71" s="86" t="s">
        <v>574</v>
      </c>
      <c r="E71" s="86" t="s">
        <v>575</v>
      </c>
      <c r="F71" s="86" t="s">
        <v>567</v>
      </c>
    </row>
    <row r="72" spans="1:26" ht="21.75" customHeight="1">
      <c r="A72" s="324" t="s">
        <v>235</v>
      </c>
      <c r="B72" s="90" t="s">
        <v>236</v>
      </c>
      <c r="C72" s="86" t="s">
        <v>565</v>
      </c>
      <c r="D72" s="86" t="s">
        <v>565</v>
      </c>
      <c r="E72" s="86" t="s">
        <v>575</v>
      </c>
      <c r="F72" s="86" t="s">
        <v>576</v>
      </c>
    </row>
    <row r="73" spans="1:26" ht="15.75" customHeight="1">
      <c r="A73" s="158"/>
      <c r="B73" s="321" t="s">
        <v>241</v>
      </c>
      <c r="C73" s="86" t="s">
        <v>577</v>
      </c>
      <c r="D73" s="86" t="s">
        <v>577</v>
      </c>
      <c r="E73" s="86" t="s">
        <v>577</v>
      </c>
      <c r="F73" s="86" t="s">
        <v>578</v>
      </c>
    </row>
    <row r="74" spans="1:26" ht="15.75" customHeight="1">
      <c r="A74" s="158"/>
      <c r="B74" s="158"/>
      <c r="C74" s="86" t="s">
        <v>579</v>
      </c>
      <c r="D74" s="86" t="s">
        <v>579</v>
      </c>
      <c r="E74" s="86" t="s">
        <v>580</v>
      </c>
      <c r="F74" s="86"/>
      <c r="G74" s="3"/>
      <c r="H74" s="3"/>
      <c r="I74" s="3"/>
      <c r="J74" s="3"/>
      <c r="K74" s="3"/>
      <c r="L74" s="3"/>
      <c r="M74" s="3"/>
      <c r="N74" s="3"/>
      <c r="O74" s="3"/>
      <c r="P74" s="3"/>
      <c r="Q74" s="3"/>
      <c r="R74" s="3"/>
      <c r="S74" s="3"/>
      <c r="T74" s="3"/>
      <c r="U74" s="3"/>
      <c r="V74" s="3"/>
      <c r="W74" s="3"/>
      <c r="X74" s="3"/>
      <c r="Y74" s="3"/>
      <c r="Z74" s="3"/>
    </row>
    <row r="75" spans="1:26" ht="15.75" customHeight="1">
      <c r="A75" s="158"/>
      <c r="B75" s="159"/>
      <c r="C75" s="86"/>
      <c r="D75" s="86"/>
      <c r="E75" s="86" t="s">
        <v>581</v>
      </c>
      <c r="F75" s="86"/>
      <c r="G75" s="3"/>
      <c r="H75" s="3"/>
      <c r="I75" s="3"/>
      <c r="J75" s="3"/>
      <c r="K75" s="3"/>
      <c r="L75" s="3"/>
      <c r="M75" s="3"/>
      <c r="N75" s="3"/>
      <c r="O75" s="3"/>
      <c r="P75" s="3"/>
      <c r="Q75" s="3"/>
      <c r="R75" s="3"/>
      <c r="S75" s="3"/>
      <c r="T75" s="3"/>
      <c r="U75" s="3"/>
      <c r="V75" s="3"/>
      <c r="W75" s="3"/>
      <c r="X75" s="3"/>
      <c r="Y75" s="3"/>
      <c r="Z75" s="3"/>
    </row>
    <row r="76" spans="1:26" ht="15.75" customHeight="1">
      <c r="A76" s="158"/>
      <c r="B76" s="321" t="s">
        <v>246</v>
      </c>
      <c r="C76" s="86" t="s">
        <v>582</v>
      </c>
      <c r="D76" s="86" t="s">
        <v>582</v>
      </c>
      <c r="E76" s="93" t="s">
        <v>583</v>
      </c>
      <c r="F76" s="93" t="s">
        <v>584</v>
      </c>
    </row>
    <row r="77" spans="1:26" ht="15.75" customHeight="1">
      <c r="A77" s="158"/>
      <c r="B77" s="159"/>
      <c r="C77" s="86"/>
      <c r="D77" s="86"/>
      <c r="E77" s="86" t="s">
        <v>585</v>
      </c>
      <c r="F77" s="86"/>
      <c r="G77" s="3"/>
      <c r="H77" s="3"/>
      <c r="I77" s="3"/>
      <c r="J77" s="3"/>
      <c r="K77" s="3"/>
      <c r="L77" s="3"/>
      <c r="M77" s="3"/>
      <c r="N77" s="3"/>
      <c r="O77" s="3"/>
      <c r="P77" s="3"/>
      <c r="Q77" s="3"/>
      <c r="R77" s="3"/>
      <c r="S77" s="3"/>
      <c r="T77" s="3"/>
      <c r="U77" s="3"/>
      <c r="V77" s="3"/>
      <c r="W77" s="3"/>
      <c r="X77" s="3"/>
      <c r="Y77" s="3"/>
      <c r="Z77" s="3"/>
    </row>
    <row r="78" spans="1:26" ht="15.75" customHeight="1">
      <c r="A78" s="158"/>
      <c r="B78" s="321" t="s">
        <v>251</v>
      </c>
      <c r="C78" s="86" t="s">
        <v>586</v>
      </c>
      <c r="D78" s="86" t="s">
        <v>587</v>
      </c>
      <c r="E78" s="93" t="s">
        <v>588</v>
      </c>
      <c r="F78" s="93" t="s">
        <v>589</v>
      </c>
    </row>
    <row r="79" spans="1:26" ht="15.75" customHeight="1">
      <c r="A79" s="158"/>
      <c r="B79" s="158"/>
      <c r="C79" s="86" t="s">
        <v>590</v>
      </c>
      <c r="D79" s="86"/>
      <c r="E79" s="93"/>
      <c r="F79" s="93"/>
    </row>
    <row r="80" spans="1:26" ht="15.75" customHeight="1">
      <c r="A80" s="159"/>
      <c r="B80" s="159"/>
      <c r="C80" s="86" t="s">
        <v>591</v>
      </c>
      <c r="D80" s="86"/>
      <c r="E80" s="93"/>
      <c r="F80" s="93"/>
    </row>
    <row r="81" spans="1:26" ht="15.75" customHeight="1">
      <c r="A81" s="328" t="s">
        <v>592</v>
      </c>
      <c r="B81" s="249"/>
      <c r="C81" s="249"/>
      <c r="D81" s="249"/>
      <c r="E81" s="249"/>
      <c r="F81" s="203"/>
    </row>
    <row r="82" spans="1:26" ht="15.75" customHeight="1">
      <c r="A82" s="323" t="s">
        <v>258</v>
      </c>
      <c r="B82" s="153" t="s">
        <v>259</v>
      </c>
      <c r="C82" s="86" t="s">
        <v>593</v>
      </c>
      <c r="D82" s="86" t="s">
        <v>593</v>
      </c>
      <c r="E82" s="93" t="s">
        <v>594</v>
      </c>
      <c r="F82" s="93" t="s">
        <v>595</v>
      </c>
    </row>
    <row r="83" spans="1:26" ht="15.75" customHeight="1">
      <c r="A83" s="158"/>
      <c r="B83" s="159"/>
      <c r="C83" s="86" t="s">
        <v>596</v>
      </c>
      <c r="D83" s="86" t="s">
        <v>596</v>
      </c>
      <c r="E83" s="93"/>
      <c r="F83" s="93"/>
      <c r="G83" s="3"/>
      <c r="H83" s="3"/>
      <c r="I83" s="3"/>
      <c r="J83" s="3"/>
      <c r="K83" s="3"/>
      <c r="L83" s="3"/>
      <c r="M83" s="3"/>
      <c r="N83" s="3"/>
      <c r="O83" s="3"/>
      <c r="P83" s="3"/>
      <c r="Q83" s="3"/>
      <c r="R83" s="3"/>
      <c r="S83" s="3"/>
      <c r="T83" s="3"/>
      <c r="U83" s="3"/>
      <c r="V83" s="3"/>
      <c r="W83" s="3"/>
      <c r="X83" s="3"/>
      <c r="Y83" s="3"/>
      <c r="Z83" s="3"/>
    </row>
    <row r="84" spans="1:26" ht="15.75" customHeight="1">
      <c r="A84" s="158"/>
      <c r="B84" s="153" t="s">
        <v>263</v>
      </c>
      <c r="C84" s="86" t="s">
        <v>593</v>
      </c>
      <c r="D84" s="86" t="s">
        <v>593</v>
      </c>
      <c r="E84" s="93" t="s">
        <v>597</v>
      </c>
      <c r="F84" s="93" t="s">
        <v>598</v>
      </c>
    </row>
    <row r="85" spans="1:26" ht="15.75" customHeight="1">
      <c r="A85" s="158"/>
      <c r="B85" s="159"/>
      <c r="C85" s="86" t="s">
        <v>599</v>
      </c>
      <c r="D85" s="86" t="s">
        <v>599</v>
      </c>
      <c r="E85" s="93" t="s">
        <v>600</v>
      </c>
      <c r="F85" s="93" t="s">
        <v>601</v>
      </c>
      <c r="G85" s="3"/>
      <c r="H85" s="3"/>
      <c r="I85" s="3"/>
      <c r="J85" s="3"/>
      <c r="K85" s="3"/>
      <c r="L85" s="3"/>
      <c r="M85" s="3"/>
      <c r="N85" s="3"/>
      <c r="O85" s="3"/>
      <c r="P85" s="3"/>
      <c r="Q85" s="3"/>
      <c r="R85" s="3"/>
      <c r="S85" s="3"/>
      <c r="T85" s="3"/>
      <c r="U85" s="3"/>
      <c r="V85" s="3"/>
      <c r="W85" s="3"/>
      <c r="X85" s="3"/>
      <c r="Y85" s="3"/>
      <c r="Z85" s="3"/>
    </row>
    <row r="86" spans="1:26" ht="15.75" customHeight="1">
      <c r="A86" s="158"/>
      <c r="B86" s="153" t="s">
        <v>268</v>
      </c>
      <c r="C86" s="86" t="s">
        <v>602</v>
      </c>
      <c r="D86" s="86" t="s">
        <v>602</v>
      </c>
      <c r="E86" s="93" t="s">
        <v>603</v>
      </c>
      <c r="F86" s="93" t="s">
        <v>604</v>
      </c>
    </row>
    <row r="87" spans="1:26" ht="15.75" customHeight="1">
      <c r="A87" s="158"/>
      <c r="B87" s="158"/>
      <c r="C87" s="86" t="s">
        <v>605</v>
      </c>
      <c r="D87" s="86" t="s">
        <v>605</v>
      </c>
      <c r="E87" s="93" t="s">
        <v>606</v>
      </c>
      <c r="F87" s="93"/>
      <c r="G87" s="3"/>
      <c r="H87" s="3"/>
      <c r="I87" s="3"/>
      <c r="J87" s="3"/>
      <c r="K87" s="3"/>
      <c r="L87" s="3"/>
      <c r="M87" s="3"/>
      <c r="N87" s="3"/>
      <c r="O87" s="3"/>
      <c r="P87" s="3"/>
      <c r="Q87" s="3"/>
      <c r="R87" s="3"/>
      <c r="S87" s="3"/>
      <c r="T87" s="3"/>
      <c r="U87" s="3"/>
      <c r="V87" s="3"/>
      <c r="W87" s="3"/>
      <c r="X87" s="3"/>
      <c r="Y87" s="3"/>
      <c r="Z87" s="3"/>
    </row>
    <row r="88" spans="1:26" ht="15.75" customHeight="1">
      <c r="A88" s="158"/>
      <c r="B88" s="158"/>
      <c r="C88" s="86"/>
      <c r="D88" s="86"/>
      <c r="E88" s="93" t="s">
        <v>607</v>
      </c>
      <c r="F88" s="93"/>
      <c r="G88" s="3"/>
      <c r="H88" s="3"/>
      <c r="I88" s="3"/>
      <c r="J88" s="3"/>
      <c r="K88" s="3"/>
      <c r="L88" s="3"/>
      <c r="M88" s="3"/>
      <c r="N88" s="3"/>
      <c r="O88" s="3"/>
      <c r="P88" s="3"/>
      <c r="Q88" s="3"/>
      <c r="R88" s="3"/>
      <c r="S88" s="3"/>
      <c r="T88" s="3"/>
      <c r="U88" s="3"/>
      <c r="V88" s="3"/>
      <c r="W88" s="3"/>
      <c r="X88" s="3"/>
      <c r="Y88" s="3"/>
      <c r="Z88" s="3"/>
    </row>
    <row r="89" spans="1:26" ht="15.75" customHeight="1">
      <c r="A89" s="158"/>
      <c r="B89" s="159"/>
      <c r="C89" s="86"/>
      <c r="D89" s="86"/>
      <c r="E89" s="93" t="s">
        <v>608</v>
      </c>
      <c r="F89" s="93"/>
      <c r="G89" s="3"/>
      <c r="H89" s="3"/>
      <c r="I89" s="3"/>
      <c r="J89" s="3"/>
      <c r="K89" s="3"/>
      <c r="L89" s="3"/>
      <c r="M89" s="3"/>
      <c r="N89" s="3"/>
      <c r="O89" s="3"/>
      <c r="P89" s="3"/>
      <c r="Q89" s="3"/>
      <c r="R89" s="3"/>
      <c r="S89" s="3"/>
      <c r="T89" s="3"/>
      <c r="U89" s="3"/>
      <c r="V89" s="3"/>
      <c r="W89" s="3"/>
      <c r="X89" s="3"/>
      <c r="Y89" s="3"/>
      <c r="Z89" s="3"/>
    </row>
    <row r="90" spans="1:26" ht="15.75" customHeight="1">
      <c r="A90" s="158"/>
      <c r="B90" s="153" t="s">
        <v>273</v>
      </c>
      <c r="C90" s="86" t="s">
        <v>593</v>
      </c>
      <c r="D90" s="86" t="s">
        <v>593</v>
      </c>
      <c r="E90" s="93" t="s">
        <v>609</v>
      </c>
      <c r="F90" s="93" t="s">
        <v>610</v>
      </c>
    </row>
    <row r="91" spans="1:26" ht="15.75" customHeight="1">
      <c r="A91" s="158"/>
      <c r="B91" s="158"/>
      <c r="C91" s="86" t="s">
        <v>611</v>
      </c>
      <c r="D91" s="86" t="s">
        <v>611</v>
      </c>
      <c r="E91" s="93" t="s">
        <v>612</v>
      </c>
      <c r="F91" s="93" t="s">
        <v>613</v>
      </c>
      <c r="G91" s="3"/>
      <c r="H91" s="3"/>
      <c r="I91" s="3"/>
      <c r="J91" s="3"/>
      <c r="K91" s="3"/>
      <c r="L91" s="3"/>
      <c r="M91" s="3"/>
      <c r="N91" s="3"/>
      <c r="O91" s="3"/>
      <c r="P91" s="3"/>
      <c r="Q91" s="3"/>
      <c r="R91" s="3"/>
      <c r="S91" s="3"/>
      <c r="T91" s="3"/>
      <c r="U91" s="3"/>
      <c r="V91" s="3"/>
      <c r="W91" s="3"/>
      <c r="X91" s="3"/>
      <c r="Y91" s="3"/>
      <c r="Z91" s="3"/>
    </row>
    <row r="92" spans="1:26" ht="15.75" customHeight="1">
      <c r="A92" s="158"/>
      <c r="B92" s="158"/>
      <c r="C92" s="86"/>
      <c r="D92" s="86"/>
      <c r="E92" s="93" t="s">
        <v>614</v>
      </c>
      <c r="F92" s="93" t="s">
        <v>615</v>
      </c>
      <c r="G92" s="94"/>
      <c r="H92" s="3"/>
      <c r="I92" s="3"/>
      <c r="J92" s="3"/>
      <c r="K92" s="3"/>
      <c r="L92" s="3"/>
      <c r="M92" s="3"/>
      <c r="N92" s="3"/>
      <c r="O92" s="3"/>
      <c r="P92" s="3"/>
      <c r="Q92" s="3"/>
      <c r="R92" s="3"/>
      <c r="S92" s="3"/>
      <c r="T92" s="3"/>
      <c r="U92" s="3"/>
      <c r="V92" s="3"/>
      <c r="W92" s="3"/>
      <c r="X92" s="3"/>
      <c r="Y92" s="3"/>
      <c r="Z92" s="3"/>
    </row>
    <row r="93" spans="1:26" ht="15.75" customHeight="1">
      <c r="A93" s="159"/>
      <c r="B93" s="159"/>
      <c r="C93" s="86"/>
      <c r="D93" s="86"/>
      <c r="E93" s="93" t="s">
        <v>616</v>
      </c>
      <c r="F93" s="93"/>
      <c r="G93" s="94"/>
      <c r="H93" s="3"/>
      <c r="I93" s="3"/>
      <c r="J93" s="3"/>
      <c r="K93" s="3"/>
      <c r="L93" s="3"/>
      <c r="M93" s="3"/>
      <c r="N93" s="3"/>
      <c r="O93" s="3"/>
      <c r="P93" s="3"/>
      <c r="Q93" s="3"/>
      <c r="R93" s="3"/>
      <c r="S93" s="3"/>
      <c r="T93" s="3"/>
      <c r="U93" s="3"/>
      <c r="V93" s="3"/>
      <c r="W93" s="3"/>
      <c r="X93" s="3"/>
      <c r="Y93" s="3"/>
      <c r="Z93" s="3"/>
    </row>
    <row r="94" spans="1:26" ht="60" customHeight="1">
      <c r="A94" s="324" t="s">
        <v>278</v>
      </c>
      <c r="B94" s="156" t="s">
        <v>279</v>
      </c>
      <c r="C94" s="86" t="s">
        <v>617</v>
      </c>
      <c r="D94" s="86" t="s">
        <v>617</v>
      </c>
      <c r="E94" s="93" t="s">
        <v>618</v>
      </c>
      <c r="F94" s="93" t="s">
        <v>619</v>
      </c>
    </row>
    <row r="95" spans="1:26" ht="15.75" customHeight="1">
      <c r="A95" s="158"/>
      <c r="B95" s="158"/>
      <c r="C95" s="86" t="s">
        <v>620</v>
      </c>
      <c r="D95" s="86" t="s">
        <v>620</v>
      </c>
      <c r="E95" s="93" t="s">
        <v>621</v>
      </c>
      <c r="F95" s="93"/>
      <c r="G95" s="3"/>
      <c r="H95" s="3"/>
      <c r="I95" s="3"/>
      <c r="J95" s="3"/>
      <c r="K95" s="3"/>
      <c r="L95" s="3"/>
      <c r="M95" s="3"/>
      <c r="N95" s="3"/>
      <c r="O95" s="3"/>
      <c r="P95" s="3"/>
      <c r="Q95" s="3"/>
      <c r="R95" s="3"/>
      <c r="S95" s="3"/>
      <c r="T95" s="3"/>
      <c r="U95" s="3"/>
      <c r="V95" s="3"/>
      <c r="W95" s="3"/>
      <c r="X95" s="3"/>
      <c r="Y95" s="3"/>
      <c r="Z95" s="3"/>
    </row>
    <row r="96" spans="1:26" ht="15.75" customHeight="1">
      <c r="A96" s="158"/>
      <c r="B96" s="158"/>
      <c r="C96" s="86" t="s">
        <v>622</v>
      </c>
      <c r="D96" s="86" t="s">
        <v>622</v>
      </c>
      <c r="E96" s="93"/>
      <c r="F96" s="93"/>
      <c r="G96" s="3"/>
      <c r="H96" s="3"/>
      <c r="I96" s="3"/>
      <c r="J96" s="3"/>
      <c r="K96" s="3"/>
      <c r="L96" s="3"/>
      <c r="M96" s="3"/>
      <c r="N96" s="3"/>
      <c r="O96" s="3"/>
      <c r="P96" s="3"/>
      <c r="Q96" s="3"/>
      <c r="R96" s="3"/>
      <c r="S96" s="3"/>
      <c r="T96" s="3"/>
      <c r="U96" s="3"/>
      <c r="V96" s="3"/>
      <c r="W96" s="3"/>
      <c r="X96" s="3"/>
      <c r="Y96" s="3"/>
      <c r="Z96" s="3"/>
    </row>
    <row r="97" spans="1:26" ht="15.75" customHeight="1">
      <c r="A97" s="158"/>
      <c r="B97" s="158"/>
      <c r="C97" s="86" t="s">
        <v>623</v>
      </c>
      <c r="D97" s="86" t="s">
        <v>623</v>
      </c>
      <c r="E97" s="93"/>
      <c r="F97" s="93"/>
      <c r="G97" s="3"/>
      <c r="H97" s="3"/>
      <c r="I97" s="3"/>
      <c r="J97" s="3"/>
      <c r="K97" s="3"/>
      <c r="L97" s="3"/>
      <c r="M97" s="3"/>
      <c r="N97" s="3"/>
      <c r="O97" s="3"/>
      <c r="P97" s="3"/>
      <c r="Q97" s="3"/>
      <c r="R97" s="3"/>
      <c r="S97" s="3"/>
      <c r="T97" s="3"/>
      <c r="U97" s="3"/>
      <c r="V97" s="3"/>
      <c r="W97" s="3"/>
      <c r="X97" s="3"/>
      <c r="Y97" s="3"/>
      <c r="Z97" s="3"/>
    </row>
    <row r="98" spans="1:26" ht="15.75" customHeight="1">
      <c r="A98" s="158"/>
      <c r="B98" s="159"/>
      <c r="C98" s="86" t="s">
        <v>624</v>
      </c>
      <c r="D98" s="86" t="s">
        <v>624</v>
      </c>
      <c r="E98" s="93"/>
      <c r="F98" s="93"/>
      <c r="G98" s="3"/>
      <c r="H98" s="3"/>
      <c r="I98" s="3"/>
      <c r="J98" s="3"/>
      <c r="K98" s="3"/>
      <c r="L98" s="3"/>
      <c r="M98" s="3"/>
      <c r="N98" s="3"/>
      <c r="O98" s="3"/>
      <c r="P98" s="3"/>
      <c r="Q98" s="3"/>
      <c r="R98" s="3"/>
      <c r="S98" s="3"/>
      <c r="T98" s="3"/>
      <c r="U98" s="3"/>
      <c r="V98" s="3"/>
      <c r="W98" s="3"/>
      <c r="X98" s="3"/>
      <c r="Y98" s="3"/>
      <c r="Z98" s="3"/>
    </row>
    <row r="99" spans="1:26" ht="24" customHeight="1">
      <c r="A99" s="158"/>
      <c r="B99" s="156" t="s">
        <v>284</v>
      </c>
      <c r="C99" s="86" t="s">
        <v>625</v>
      </c>
      <c r="D99" s="86" t="s">
        <v>625</v>
      </c>
      <c r="E99" s="93" t="s">
        <v>626</v>
      </c>
      <c r="F99" s="93" t="s">
        <v>627</v>
      </c>
    </row>
    <row r="100" spans="1:26" ht="15.75" customHeight="1">
      <c r="A100" s="158"/>
      <c r="B100" s="158"/>
      <c r="C100" s="86"/>
      <c r="D100" s="86"/>
      <c r="E100" s="93" t="s">
        <v>628</v>
      </c>
      <c r="F100" s="93" t="s">
        <v>171</v>
      </c>
      <c r="G100" s="3"/>
      <c r="H100" s="3"/>
      <c r="I100" s="3"/>
      <c r="J100" s="3"/>
      <c r="K100" s="3"/>
      <c r="L100" s="3"/>
      <c r="M100" s="3"/>
      <c r="N100" s="3"/>
      <c r="O100" s="3"/>
      <c r="P100" s="3"/>
      <c r="Q100" s="3"/>
      <c r="R100" s="3"/>
      <c r="S100" s="3"/>
      <c r="T100" s="3"/>
      <c r="U100" s="3"/>
      <c r="V100" s="3"/>
      <c r="W100" s="3"/>
      <c r="X100" s="3"/>
      <c r="Y100" s="3"/>
      <c r="Z100" s="3"/>
    </row>
    <row r="101" spans="1:26" ht="15.75" customHeight="1">
      <c r="A101" s="158"/>
      <c r="B101" s="158"/>
      <c r="C101" s="86"/>
      <c r="D101" s="86"/>
      <c r="E101" s="93" t="s">
        <v>629</v>
      </c>
      <c r="F101" s="93" t="s">
        <v>111</v>
      </c>
      <c r="G101" s="3"/>
      <c r="H101" s="3"/>
      <c r="I101" s="3"/>
      <c r="J101" s="3"/>
      <c r="K101" s="3"/>
      <c r="L101" s="3"/>
      <c r="M101" s="3"/>
      <c r="N101" s="3"/>
      <c r="O101" s="3"/>
      <c r="P101" s="3"/>
      <c r="Q101" s="3"/>
      <c r="R101" s="3"/>
      <c r="S101" s="3"/>
      <c r="T101" s="3"/>
      <c r="U101" s="3"/>
      <c r="V101" s="3"/>
      <c r="W101" s="3"/>
      <c r="X101" s="3"/>
      <c r="Y101" s="3"/>
      <c r="Z101" s="3"/>
    </row>
    <row r="102" spans="1:26" ht="15.75" customHeight="1">
      <c r="A102" s="158"/>
      <c r="B102" s="158"/>
      <c r="C102" s="86"/>
      <c r="D102" s="86"/>
      <c r="E102" s="93" t="s">
        <v>630</v>
      </c>
      <c r="F102" s="93" t="s">
        <v>631</v>
      </c>
      <c r="G102" s="3"/>
      <c r="H102" s="3"/>
      <c r="I102" s="3"/>
      <c r="J102" s="3"/>
      <c r="K102" s="3"/>
      <c r="L102" s="3"/>
      <c r="M102" s="3"/>
      <c r="N102" s="3"/>
      <c r="O102" s="3"/>
      <c r="P102" s="3"/>
      <c r="Q102" s="3"/>
      <c r="R102" s="3"/>
      <c r="S102" s="3"/>
      <c r="T102" s="3"/>
      <c r="U102" s="3"/>
      <c r="V102" s="3"/>
      <c r="W102" s="3"/>
      <c r="X102" s="3"/>
      <c r="Y102" s="3"/>
      <c r="Z102" s="3"/>
    </row>
    <row r="103" spans="1:26" ht="15.75" customHeight="1">
      <c r="A103" s="158"/>
      <c r="B103" s="158"/>
      <c r="C103" s="86"/>
      <c r="D103" s="86"/>
      <c r="E103" s="93" t="s">
        <v>632</v>
      </c>
      <c r="F103" s="93"/>
      <c r="G103" s="3"/>
      <c r="H103" s="3"/>
      <c r="I103" s="3"/>
      <c r="J103" s="3"/>
      <c r="K103" s="3"/>
      <c r="L103" s="3"/>
      <c r="M103" s="3"/>
      <c r="N103" s="3"/>
      <c r="O103" s="3"/>
      <c r="P103" s="3"/>
      <c r="Q103" s="3"/>
      <c r="R103" s="3"/>
      <c r="S103" s="3"/>
      <c r="T103" s="3"/>
      <c r="U103" s="3"/>
      <c r="V103" s="3"/>
      <c r="W103" s="3"/>
      <c r="X103" s="3"/>
      <c r="Y103" s="3"/>
      <c r="Z103" s="3"/>
    </row>
    <row r="104" spans="1:26" ht="15.75" customHeight="1">
      <c r="A104" s="158"/>
      <c r="B104" s="159"/>
      <c r="C104" s="86"/>
      <c r="D104" s="86"/>
      <c r="E104" s="93" t="s">
        <v>633</v>
      </c>
      <c r="F104" s="93"/>
      <c r="G104" s="3"/>
      <c r="H104" s="3"/>
      <c r="I104" s="3"/>
      <c r="J104" s="3"/>
      <c r="K104" s="3"/>
      <c r="L104" s="3"/>
      <c r="M104" s="3"/>
      <c r="N104" s="3"/>
      <c r="O104" s="3"/>
      <c r="P104" s="3"/>
      <c r="Q104" s="3"/>
      <c r="R104" s="3"/>
      <c r="S104" s="3"/>
      <c r="T104" s="3"/>
      <c r="U104" s="3"/>
      <c r="V104" s="3"/>
      <c r="W104" s="3"/>
      <c r="X104" s="3"/>
      <c r="Y104" s="3"/>
      <c r="Z104" s="3"/>
    </row>
    <row r="105" spans="1:26" ht="36" customHeight="1">
      <c r="A105" s="158"/>
      <c r="B105" s="156" t="s">
        <v>289</v>
      </c>
      <c r="C105" s="86" t="s">
        <v>129</v>
      </c>
      <c r="D105" s="86" t="s">
        <v>129</v>
      </c>
      <c r="E105" s="93" t="s">
        <v>634</v>
      </c>
      <c r="F105" s="93" t="s">
        <v>635</v>
      </c>
    </row>
    <row r="106" spans="1:26" ht="15.75" customHeight="1">
      <c r="A106" s="158"/>
      <c r="B106" s="158"/>
      <c r="C106" s="86" t="s">
        <v>636</v>
      </c>
      <c r="D106" s="86" t="s">
        <v>636</v>
      </c>
      <c r="E106" s="93" t="s">
        <v>637</v>
      </c>
      <c r="F106" s="93" t="s">
        <v>171</v>
      </c>
      <c r="G106" s="3"/>
      <c r="H106" s="3"/>
      <c r="I106" s="3"/>
      <c r="J106" s="3"/>
      <c r="K106" s="3"/>
      <c r="L106" s="3"/>
      <c r="M106" s="3"/>
      <c r="N106" s="3"/>
      <c r="O106" s="3"/>
      <c r="P106" s="3"/>
      <c r="Q106" s="3"/>
      <c r="R106" s="3"/>
      <c r="S106" s="3"/>
      <c r="T106" s="3"/>
      <c r="U106" s="3"/>
      <c r="V106" s="3"/>
      <c r="W106" s="3"/>
      <c r="X106" s="3"/>
      <c r="Y106" s="3"/>
      <c r="Z106" s="3"/>
    </row>
    <row r="107" spans="1:26" ht="15.75" customHeight="1">
      <c r="A107" s="158"/>
      <c r="B107" s="158"/>
      <c r="C107" s="86"/>
      <c r="D107" s="86"/>
      <c r="E107" s="93" t="s">
        <v>638</v>
      </c>
      <c r="F107" s="93" t="s">
        <v>111</v>
      </c>
      <c r="G107" s="3"/>
      <c r="H107" s="3"/>
      <c r="I107" s="3"/>
      <c r="J107" s="3"/>
      <c r="K107" s="3"/>
      <c r="L107" s="3"/>
      <c r="M107" s="3"/>
      <c r="N107" s="3"/>
      <c r="O107" s="3"/>
      <c r="P107" s="3"/>
      <c r="Q107" s="3"/>
      <c r="R107" s="3"/>
      <c r="S107" s="3"/>
      <c r="T107" s="3"/>
      <c r="U107" s="3"/>
      <c r="V107" s="3"/>
      <c r="W107" s="3"/>
      <c r="X107" s="3"/>
      <c r="Y107" s="3"/>
      <c r="Z107" s="3"/>
    </row>
    <row r="108" spans="1:26" ht="15.75" customHeight="1">
      <c r="A108" s="158"/>
      <c r="B108" s="159"/>
      <c r="C108" s="86"/>
      <c r="D108" s="86"/>
      <c r="E108" s="93" t="s">
        <v>639</v>
      </c>
      <c r="F108" s="93" t="s">
        <v>631</v>
      </c>
      <c r="G108" s="3"/>
      <c r="H108" s="3"/>
      <c r="I108" s="3"/>
      <c r="J108" s="3"/>
      <c r="K108" s="3"/>
      <c r="L108" s="3"/>
      <c r="M108" s="3"/>
      <c r="N108" s="3"/>
      <c r="O108" s="3"/>
      <c r="P108" s="3"/>
      <c r="Q108" s="3"/>
      <c r="R108" s="3"/>
      <c r="S108" s="3"/>
      <c r="T108" s="3"/>
      <c r="U108" s="3"/>
      <c r="V108" s="3"/>
      <c r="W108" s="3"/>
      <c r="X108" s="3"/>
      <c r="Y108" s="3"/>
      <c r="Z108" s="3"/>
    </row>
    <row r="109" spans="1:26" ht="15.75" customHeight="1">
      <c r="A109" s="159"/>
      <c r="B109" s="156" t="s">
        <v>294</v>
      </c>
      <c r="C109" s="86" t="s">
        <v>640</v>
      </c>
      <c r="D109" s="86" t="s">
        <v>640</v>
      </c>
      <c r="E109" s="93" t="s">
        <v>641</v>
      </c>
      <c r="F109" s="93" t="s">
        <v>635</v>
      </c>
    </row>
    <row r="110" spans="1:26" ht="15.75" customHeight="1">
      <c r="A110" s="95"/>
      <c r="B110" s="158"/>
      <c r="C110" s="86"/>
      <c r="D110" s="86"/>
      <c r="E110" s="93" t="s">
        <v>642</v>
      </c>
      <c r="F110" s="93" t="s">
        <v>171</v>
      </c>
      <c r="G110" s="3"/>
      <c r="H110" s="3"/>
      <c r="I110" s="3"/>
      <c r="J110" s="3"/>
      <c r="K110" s="3"/>
      <c r="L110" s="3"/>
      <c r="M110" s="3"/>
      <c r="N110" s="3"/>
      <c r="O110" s="3"/>
      <c r="P110" s="3"/>
      <c r="Q110" s="3"/>
      <c r="R110" s="3"/>
      <c r="S110" s="3"/>
      <c r="T110" s="3"/>
      <c r="U110" s="3"/>
      <c r="V110" s="3"/>
      <c r="W110" s="3"/>
      <c r="X110" s="3"/>
      <c r="Y110" s="3"/>
      <c r="Z110" s="3"/>
    </row>
    <row r="111" spans="1:26" ht="15.75" customHeight="1">
      <c r="A111" s="95"/>
      <c r="B111" s="158"/>
      <c r="C111" s="86"/>
      <c r="D111" s="86"/>
      <c r="E111" s="93" t="s">
        <v>643</v>
      </c>
      <c r="F111" s="93" t="s">
        <v>111</v>
      </c>
      <c r="G111" s="3"/>
      <c r="H111" s="3"/>
      <c r="I111" s="3"/>
      <c r="J111" s="3"/>
      <c r="K111" s="3"/>
      <c r="L111" s="3"/>
      <c r="M111" s="3"/>
      <c r="N111" s="3"/>
      <c r="O111" s="3"/>
      <c r="P111" s="3"/>
      <c r="Q111" s="3"/>
      <c r="R111" s="3"/>
      <c r="S111" s="3"/>
      <c r="T111" s="3"/>
      <c r="U111" s="3"/>
      <c r="V111" s="3"/>
      <c r="W111" s="3"/>
      <c r="X111" s="3"/>
      <c r="Y111" s="3"/>
      <c r="Z111" s="3"/>
    </row>
    <row r="112" spans="1:26" ht="15.75" customHeight="1">
      <c r="A112" s="95"/>
      <c r="B112" s="159"/>
      <c r="C112" s="86"/>
      <c r="D112" s="86"/>
      <c r="E112" s="93"/>
      <c r="F112" s="93" t="s">
        <v>631</v>
      </c>
      <c r="G112" s="3"/>
      <c r="H112" s="3"/>
      <c r="I112" s="3"/>
      <c r="J112" s="3"/>
      <c r="K112" s="3"/>
      <c r="L112" s="3"/>
      <c r="M112" s="3"/>
      <c r="N112" s="3"/>
      <c r="O112" s="3"/>
      <c r="P112" s="3"/>
      <c r="Q112" s="3"/>
      <c r="R112" s="3"/>
      <c r="S112" s="3"/>
      <c r="T112" s="3"/>
      <c r="U112" s="3"/>
      <c r="V112" s="3"/>
      <c r="W112" s="3"/>
      <c r="X112" s="3"/>
      <c r="Y112" s="3"/>
      <c r="Z112" s="3"/>
    </row>
    <row r="113" spans="1:26" ht="15.75" customHeight="1">
      <c r="A113" s="325" t="s">
        <v>299</v>
      </c>
      <c r="B113" s="153" t="s">
        <v>300</v>
      </c>
      <c r="C113" s="86" t="s">
        <v>644</v>
      </c>
      <c r="D113" s="86" t="s">
        <v>644</v>
      </c>
      <c r="E113" s="93" t="s">
        <v>645</v>
      </c>
      <c r="F113" s="93" t="s">
        <v>646</v>
      </c>
    </row>
    <row r="114" spans="1:26" ht="15.75" customHeight="1">
      <c r="A114" s="158"/>
      <c r="B114" s="158"/>
      <c r="C114" s="86"/>
      <c r="D114" s="86"/>
      <c r="E114" s="93" t="s">
        <v>600</v>
      </c>
      <c r="F114" s="93" t="s">
        <v>647</v>
      </c>
      <c r="G114" s="3"/>
      <c r="H114" s="3"/>
      <c r="I114" s="3"/>
      <c r="J114" s="3"/>
      <c r="K114" s="3"/>
      <c r="L114" s="3"/>
      <c r="M114" s="3"/>
      <c r="N114" s="3"/>
      <c r="O114" s="3"/>
      <c r="P114" s="3"/>
      <c r="Q114" s="3"/>
      <c r="R114" s="3"/>
      <c r="S114" s="3"/>
      <c r="T114" s="3"/>
      <c r="U114" s="3"/>
      <c r="V114" s="3"/>
      <c r="W114" s="3"/>
      <c r="X114" s="3"/>
      <c r="Y114" s="3"/>
      <c r="Z114" s="3"/>
    </row>
    <row r="115" spans="1:26" ht="15.75" customHeight="1">
      <c r="A115" s="158"/>
      <c r="B115" s="158"/>
      <c r="C115" s="86"/>
      <c r="D115" s="86"/>
      <c r="E115" s="93"/>
      <c r="F115" s="93" t="s">
        <v>648</v>
      </c>
      <c r="G115" s="3"/>
      <c r="H115" s="3"/>
      <c r="I115" s="3"/>
      <c r="J115" s="3"/>
      <c r="K115" s="3"/>
      <c r="L115" s="3"/>
      <c r="M115" s="3"/>
      <c r="N115" s="3"/>
      <c r="O115" s="3"/>
      <c r="P115" s="3"/>
      <c r="Q115" s="3"/>
      <c r="R115" s="3"/>
      <c r="S115" s="3"/>
      <c r="T115" s="3"/>
      <c r="U115" s="3"/>
      <c r="V115" s="3"/>
      <c r="W115" s="3"/>
      <c r="X115" s="3"/>
      <c r="Y115" s="3"/>
      <c r="Z115" s="3"/>
    </row>
    <row r="116" spans="1:26" ht="15.75" customHeight="1">
      <c r="A116" s="158"/>
      <c r="B116" s="159"/>
      <c r="C116" s="86"/>
      <c r="D116" s="86"/>
      <c r="E116" s="93"/>
      <c r="F116" s="93" t="s">
        <v>649</v>
      </c>
      <c r="G116" s="3"/>
      <c r="H116" s="3"/>
      <c r="I116" s="3"/>
      <c r="J116" s="3"/>
      <c r="K116" s="3"/>
      <c r="L116" s="3"/>
      <c r="M116" s="3"/>
      <c r="N116" s="3"/>
      <c r="O116" s="3"/>
      <c r="P116" s="3"/>
      <c r="Q116" s="3"/>
      <c r="R116" s="3"/>
      <c r="S116" s="3"/>
      <c r="T116" s="3"/>
      <c r="U116" s="3"/>
      <c r="V116" s="3"/>
      <c r="W116" s="3"/>
      <c r="X116" s="3"/>
      <c r="Y116" s="3"/>
      <c r="Z116" s="3"/>
    </row>
    <row r="117" spans="1:26" ht="15.75" customHeight="1">
      <c r="A117" s="159"/>
      <c r="B117" s="153" t="s">
        <v>305</v>
      </c>
      <c r="C117" s="86" t="s">
        <v>650</v>
      </c>
      <c r="D117" s="86" t="s">
        <v>650</v>
      </c>
      <c r="E117" s="93" t="s">
        <v>651</v>
      </c>
      <c r="F117" s="93" t="s">
        <v>646</v>
      </c>
    </row>
    <row r="118" spans="1:26" ht="15.75" customHeight="1">
      <c r="A118" s="96"/>
      <c r="B118" s="158"/>
      <c r="C118" s="86"/>
      <c r="D118" s="86"/>
      <c r="E118" s="93" t="s">
        <v>652</v>
      </c>
      <c r="F118" s="93" t="s">
        <v>647</v>
      </c>
      <c r="G118" s="3"/>
      <c r="H118" s="3"/>
      <c r="I118" s="3"/>
      <c r="J118" s="3"/>
      <c r="K118" s="3"/>
      <c r="L118" s="3"/>
      <c r="M118" s="3"/>
      <c r="N118" s="3"/>
      <c r="O118" s="3"/>
      <c r="P118" s="3"/>
      <c r="Q118" s="3"/>
      <c r="R118" s="3"/>
      <c r="S118" s="3"/>
      <c r="T118" s="3"/>
      <c r="U118" s="3"/>
      <c r="V118" s="3"/>
      <c r="W118" s="3"/>
      <c r="X118" s="3"/>
      <c r="Y118" s="3"/>
      <c r="Z118" s="3"/>
    </row>
    <row r="119" spans="1:26" ht="15.75" customHeight="1">
      <c r="A119" s="96"/>
      <c r="B119" s="158"/>
      <c r="C119" s="86"/>
      <c r="D119" s="86"/>
      <c r="E119" s="93" t="s">
        <v>653</v>
      </c>
      <c r="F119" s="93" t="s">
        <v>648</v>
      </c>
      <c r="G119" s="3"/>
      <c r="H119" s="3"/>
      <c r="I119" s="3"/>
      <c r="J119" s="3"/>
      <c r="K119" s="3"/>
      <c r="L119" s="3"/>
      <c r="M119" s="3"/>
      <c r="N119" s="3"/>
      <c r="O119" s="3"/>
      <c r="P119" s="3"/>
      <c r="Q119" s="3"/>
      <c r="R119" s="3"/>
      <c r="S119" s="3"/>
      <c r="T119" s="3"/>
      <c r="U119" s="3"/>
      <c r="V119" s="3"/>
      <c r="W119" s="3"/>
      <c r="X119" s="3"/>
      <c r="Y119" s="3"/>
      <c r="Z119" s="3"/>
    </row>
    <row r="120" spans="1:26" ht="15.75" customHeight="1">
      <c r="A120" s="96"/>
      <c r="B120" s="158"/>
      <c r="C120" s="86"/>
      <c r="D120" s="86"/>
      <c r="E120" s="93" t="s">
        <v>654</v>
      </c>
      <c r="F120" s="93" t="s">
        <v>649</v>
      </c>
      <c r="G120" s="3"/>
      <c r="H120" s="3"/>
      <c r="I120" s="3"/>
      <c r="J120" s="3"/>
      <c r="K120" s="3"/>
      <c r="L120" s="3"/>
      <c r="M120" s="3"/>
      <c r="N120" s="3"/>
      <c r="O120" s="3"/>
      <c r="P120" s="3"/>
      <c r="Q120" s="3"/>
      <c r="R120" s="3"/>
      <c r="S120" s="3"/>
      <c r="T120" s="3"/>
      <c r="U120" s="3"/>
      <c r="V120" s="3"/>
      <c r="W120" s="3"/>
      <c r="X120" s="3"/>
      <c r="Y120" s="3"/>
      <c r="Z120" s="3"/>
    </row>
    <row r="121" spans="1:26" ht="15.75" customHeight="1">
      <c r="A121" s="96"/>
      <c r="B121" s="158"/>
      <c r="C121" s="86"/>
      <c r="D121" s="86"/>
      <c r="E121" s="93" t="s">
        <v>655</v>
      </c>
      <c r="F121" s="93"/>
      <c r="G121" s="3"/>
      <c r="H121" s="3"/>
      <c r="I121" s="3"/>
      <c r="J121" s="3"/>
      <c r="K121" s="3"/>
      <c r="L121" s="3"/>
      <c r="M121" s="3"/>
      <c r="N121" s="3"/>
      <c r="O121" s="3"/>
      <c r="P121" s="3"/>
      <c r="Q121" s="3"/>
      <c r="R121" s="3"/>
      <c r="S121" s="3"/>
      <c r="T121" s="3"/>
      <c r="U121" s="3"/>
      <c r="V121" s="3"/>
      <c r="W121" s="3"/>
      <c r="X121" s="3"/>
      <c r="Y121" s="3"/>
      <c r="Z121" s="3"/>
    </row>
    <row r="122" spans="1:26" ht="15.75" customHeight="1">
      <c r="A122" s="96"/>
      <c r="B122" s="159"/>
      <c r="C122" s="86"/>
      <c r="D122" s="86"/>
      <c r="E122" s="93" t="s">
        <v>656</v>
      </c>
      <c r="F122" s="93"/>
      <c r="G122" s="3"/>
      <c r="H122" s="3"/>
      <c r="I122" s="3"/>
      <c r="J122" s="3"/>
      <c r="K122" s="3"/>
      <c r="L122" s="3"/>
      <c r="M122" s="3"/>
      <c r="N122" s="3"/>
      <c r="O122" s="3"/>
      <c r="P122" s="3"/>
      <c r="Q122" s="3"/>
      <c r="R122" s="3"/>
      <c r="S122" s="3"/>
      <c r="T122" s="3"/>
      <c r="U122" s="3"/>
      <c r="V122" s="3"/>
      <c r="W122" s="3"/>
      <c r="X122" s="3"/>
      <c r="Y122" s="3"/>
      <c r="Z122" s="3"/>
    </row>
    <row r="123" spans="1:26" ht="15.75" customHeight="1">
      <c r="A123" s="324" t="s">
        <v>310</v>
      </c>
      <c r="B123" s="156" t="s">
        <v>311</v>
      </c>
      <c r="C123" s="86" t="s">
        <v>650</v>
      </c>
      <c r="D123" s="86" t="s">
        <v>650</v>
      </c>
      <c r="E123" s="93" t="s">
        <v>634</v>
      </c>
      <c r="F123" s="93" t="s">
        <v>646</v>
      </c>
    </row>
    <row r="124" spans="1:26" ht="15.75" customHeight="1">
      <c r="A124" s="158"/>
      <c r="B124" s="158"/>
      <c r="C124" s="86"/>
      <c r="D124" s="86"/>
      <c r="E124" s="93" t="s">
        <v>652</v>
      </c>
      <c r="F124" s="93" t="s">
        <v>647</v>
      </c>
      <c r="G124" s="3"/>
      <c r="H124" s="3"/>
      <c r="I124" s="3"/>
      <c r="J124" s="3"/>
      <c r="K124" s="3"/>
      <c r="L124" s="3"/>
      <c r="M124" s="3"/>
      <c r="N124" s="3"/>
      <c r="O124" s="3"/>
      <c r="P124" s="3"/>
      <c r="Q124" s="3"/>
      <c r="R124" s="3"/>
      <c r="S124" s="3"/>
      <c r="T124" s="3"/>
      <c r="U124" s="3"/>
      <c r="V124" s="3"/>
      <c r="W124" s="3"/>
      <c r="X124" s="3"/>
      <c r="Y124" s="3"/>
      <c r="Z124" s="3"/>
    </row>
    <row r="125" spans="1:26" ht="15.75" customHeight="1">
      <c r="A125" s="158"/>
      <c r="B125" s="158"/>
      <c r="C125" s="86"/>
      <c r="D125" s="86"/>
      <c r="E125" s="93" t="s">
        <v>657</v>
      </c>
      <c r="F125" s="93" t="s">
        <v>648</v>
      </c>
      <c r="G125" s="3"/>
      <c r="H125" s="3"/>
      <c r="I125" s="3"/>
      <c r="J125" s="3"/>
      <c r="K125" s="3"/>
      <c r="L125" s="3"/>
      <c r="M125" s="3"/>
      <c r="N125" s="3"/>
      <c r="O125" s="3"/>
      <c r="P125" s="3"/>
      <c r="Q125" s="3"/>
      <c r="R125" s="3"/>
      <c r="S125" s="3"/>
      <c r="T125" s="3"/>
      <c r="U125" s="3"/>
      <c r="V125" s="3"/>
      <c r="W125" s="3"/>
      <c r="X125" s="3"/>
      <c r="Y125" s="3"/>
      <c r="Z125" s="3"/>
    </row>
    <row r="126" spans="1:26" ht="15.75" customHeight="1">
      <c r="A126" s="158"/>
      <c r="B126" s="158"/>
      <c r="C126" s="86"/>
      <c r="D126" s="86"/>
      <c r="E126" s="93" t="s">
        <v>658</v>
      </c>
      <c r="F126" s="93" t="s">
        <v>649</v>
      </c>
      <c r="G126" s="3"/>
      <c r="H126" s="3"/>
      <c r="I126" s="3"/>
      <c r="J126" s="3"/>
      <c r="K126" s="3"/>
      <c r="L126" s="3"/>
      <c r="M126" s="3"/>
      <c r="N126" s="3"/>
      <c r="O126" s="3"/>
      <c r="P126" s="3"/>
      <c r="Q126" s="3"/>
      <c r="R126" s="3"/>
      <c r="S126" s="3"/>
      <c r="T126" s="3"/>
      <c r="U126" s="3"/>
      <c r="V126" s="3"/>
      <c r="W126" s="3"/>
      <c r="X126" s="3"/>
      <c r="Y126" s="3"/>
      <c r="Z126" s="3"/>
    </row>
    <row r="127" spans="1:26" ht="15.75" customHeight="1">
      <c r="A127" s="158"/>
      <c r="B127" s="158"/>
      <c r="C127" s="86"/>
      <c r="D127" s="86"/>
      <c r="E127" s="93" t="s">
        <v>659</v>
      </c>
      <c r="F127" s="93"/>
      <c r="G127" s="3"/>
      <c r="H127" s="3"/>
      <c r="I127" s="3"/>
      <c r="J127" s="3"/>
      <c r="K127" s="3"/>
      <c r="L127" s="3"/>
      <c r="M127" s="3"/>
      <c r="N127" s="3"/>
      <c r="O127" s="3"/>
      <c r="P127" s="3"/>
      <c r="Q127" s="3"/>
      <c r="R127" s="3"/>
      <c r="S127" s="3"/>
      <c r="T127" s="3"/>
      <c r="U127" s="3"/>
      <c r="V127" s="3"/>
      <c r="W127" s="3"/>
      <c r="X127" s="3"/>
      <c r="Y127" s="3"/>
      <c r="Z127" s="3"/>
    </row>
    <row r="128" spans="1:26" ht="15.75" customHeight="1">
      <c r="A128" s="158"/>
      <c r="B128" s="159"/>
      <c r="C128" s="86"/>
      <c r="D128" s="86"/>
      <c r="E128" s="93" t="s">
        <v>656</v>
      </c>
      <c r="F128" s="93"/>
      <c r="G128" s="3"/>
      <c r="H128" s="3"/>
      <c r="I128" s="3"/>
      <c r="J128" s="3"/>
      <c r="K128" s="3"/>
      <c r="L128" s="3"/>
      <c r="M128" s="3"/>
      <c r="N128" s="3"/>
      <c r="O128" s="3"/>
      <c r="P128" s="3"/>
      <c r="Q128" s="3"/>
      <c r="R128" s="3"/>
      <c r="S128" s="3"/>
      <c r="T128" s="3"/>
      <c r="U128" s="3"/>
      <c r="V128" s="3"/>
      <c r="W128" s="3"/>
      <c r="X128" s="3"/>
      <c r="Y128" s="3"/>
      <c r="Z128" s="3"/>
    </row>
    <row r="129" spans="1:26" ht="22.5" customHeight="1">
      <c r="A129" s="158"/>
      <c r="B129" s="156" t="s">
        <v>316</v>
      </c>
      <c r="C129" s="86" t="s">
        <v>660</v>
      </c>
      <c r="D129" s="86" t="s">
        <v>660</v>
      </c>
      <c r="E129" s="93" t="s">
        <v>634</v>
      </c>
      <c r="F129" s="93" t="s">
        <v>646</v>
      </c>
    </row>
    <row r="130" spans="1:26" ht="22.5" customHeight="1">
      <c r="A130" s="158"/>
      <c r="B130" s="158"/>
      <c r="C130" s="86" t="s">
        <v>661</v>
      </c>
      <c r="D130" s="86" t="s">
        <v>661</v>
      </c>
      <c r="E130" s="93" t="s">
        <v>652</v>
      </c>
      <c r="F130" s="93" t="s">
        <v>647</v>
      </c>
      <c r="G130" s="3"/>
      <c r="H130" s="3"/>
      <c r="I130" s="3"/>
      <c r="J130" s="3"/>
      <c r="K130" s="3"/>
      <c r="L130" s="3"/>
      <c r="M130" s="3"/>
      <c r="N130" s="3"/>
      <c r="O130" s="3"/>
      <c r="P130" s="3"/>
      <c r="Q130" s="3"/>
      <c r="R130" s="3"/>
      <c r="S130" s="3"/>
      <c r="T130" s="3"/>
      <c r="U130" s="3"/>
      <c r="V130" s="3"/>
      <c r="W130" s="3"/>
      <c r="X130" s="3"/>
      <c r="Y130" s="3"/>
      <c r="Z130" s="3"/>
    </row>
    <row r="131" spans="1:26" ht="22.5" customHeight="1">
      <c r="A131" s="158"/>
      <c r="B131" s="158"/>
      <c r="C131" s="86"/>
      <c r="D131" s="86"/>
      <c r="E131" s="93" t="s">
        <v>657</v>
      </c>
      <c r="F131" s="93" t="s">
        <v>648</v>
      </c>
      <c r="G131" s="3"/>
      <c r="H131" s="3"/>
      <c r="I131" s="3"/>
      <c r="J131" s="3"/>
      <c r="K131" s="3"/>
      <c r="L131" s="3"/>
      <c r="M131" s="3"/>
      <c r="N131" s="3"/>
      <c r="O131" s="3"/>
      <c r="P131" s="3"/>
      <c r="Q131" s="3"/>
      <c r="R131" s="3"/>
      <c r="S131" s="3"/>
      <c r="T131" s="3"/>
      <c r="U131" s="3"/>
      <c r="V131" s="3"/>
      <c r="W131" s="3"/>
      <c r="X131" s="3"/>
      <c r="Y131" s="3"/>
      <c r="Z131" s="3"/>
    </row>
    <row r="132" spans="1:26" ht="22.5" customHeight="1">
      <c r="A132" s="158"/>
      <c r="B132" s="158"/>
      <c r="C132" s="86"/>
      <c r="D132" s="86"/>
      <c r="E132" s="93" t="s">
        <v>658</v>
      </c>
      <c r="F132" s="93" t="s">
        <v>649</v>
      </c>
      <c r="G132" s="3"/>
      <c r="H132" s="3"/>
      <c r="I132" s="3"/>
      <c r="J132" s="3"/>
      <c r="K132" s="3"/>
      <c r="L132" s="3"/>
      <c r="M132" s="3"/>
      <c r="N132" s="3"/>
      <c r="O132" s="3"/>
      <c r="P132" s="3"/>
      <c r="Q132" s="3"/>
      <c r="R132" s="3"/>
      <c r="S132" s="3"/>
      <c r="T132" s="3"/>
      <c r="U132" s="3"/>
      <c r="V132" s="3"/>
      <c r="W132" s="3"/>
      <c r="X132" s="3"/>
      <c r="Y132" s="3"/>
      <c r="Z132" s="3"/>
    </row>
    <row r="133" spans="1:26" ht="22.5" customHeight="1">
      <c r="A133" s="158"/>
      <c r="B133" s="158"/>
      <c r="C133" s="86"/>
      <c r="D133" s="86"/>
      <c r="E133" s="93" t="s">
        <v>659</v>
      </c>
      <c r="F133" s="93"/>
      <c r="G133" s="3"/>
      <c r="H133" s="3"/>
      <c r="I133" s="3"/>
      <c r="J133" s="3"/>
      <c r="K133" s="3"/>
      <c r="L133" s="3"/>
      <c r="M133" s="3"/>
      <c r="N133" s="3"/>
      <c r="O133" s="3"/>
      <c r="P133" s="3"/>
      <c r="Q133" s="3"/>
      <c r="R133" s="3"/>
      <c r="S133" s="3"/>
      <c r="T133" s="3"/>
      <c r="U133" s="3"/>
      <c r="V133" s="3"/>
      <c r="W133" s="3"/>
      <c r="X133" s="3"/>
      <c r="Y133" s="3"/>
      <c r="Z133" s="3"/>
    </row>
    <row r="134" spans="1:26" ht="22.5" customHeight="1">
      <c r="A134" s="158"/>
      <c r="B134" s="159"/>
      <c r="C134" s="86"/>
      <c r="D134" s="86"/>
      <c r="E134" s="93" t="s">
        <v>656</v>
      </c>
      <c r="F134" s="93"/>
      <c r="G134" s="3"/>
      <c r="H134" s="3"/>
      <c r="I134" s="3"/>
      <c r="J134" s="3"/>
      <c r="K134" s="3"/>
      <c r="L134" s="3"/>
      <c r="M134" s="3"/>
      <c r="N134" s="3"/>
      <c r="O134" s="3"/>
      <c r="P134" s="3"/>
      <c r="Q134" s="3"/>
      <c r="R134" s="3"/>
      <c r="S134" s="3"/>
      <c r="T134" s="3"/>
      <c r="U134" s="3"/>
      <c r="V134" s="3"/>
      <c r="W134" s="3"/>
      <c r="X134" s="3"/>
      <c r="Y134" s="3"/>
      <c r="Z134" s="3"/>
    </row>
    <row r="135" spans="1:26" ht="15.75" customHeight="1">
      <c r="A135" s="158"/>
      <c r="B135" s="156" t="s">
        <v>321</v>
      </c>
      <c r="C135" s="86" t="s">
        <v>662</v>
      </c>
      <c r="D135" s="86" t="s">
        <v>662</v>
      </c>
      <c r="E135" s="93" t="s">
        <v>634</v>
      </c>
      <c r="F135" s="93" t="s">
        <v>646</v>
      </c>
    </row>
    <row r="136" spans="1:26" ht="15.75" customHeight="1">
      <c r="A136" s="158"/>
      <c r="B136" s="158"/>
      <c r="C136" s="86" t="s">
        <v>663</v>
      </c>
      <c r="D136" s="86" t="s">
        <v>663</v>
      </c>
      <c r="E136" s="93" t="s">
        <v>637</v>
      </c>
      <c r="F136" s="93" t="s">
        <v>647</v>
      </c>
      <c r="G136" s="3"/>
      <c r="H136" s="3"/>
      <c r="I136" s="3"/>
      <c r="J136" s="3"/>
      <c r="K136" s="3"/>
      <c r="L136" s="3"/>
      <c r="M136" s="3"/>
      <c r="N136" s="3"/>
      <c r="O136" s="3"/>
      <c r="P136" s="3"/>
      <c r="Q136" s="3"/>
      <c r="R136" s="3"/>
      <c r="S136" s="3"/>
      <c r="T136" s="3"/>
      <c r="U136" s="3"/>
      <c r="V136" s="3"/>
      <c r="W136" s="3"/>
      <c r="X136" s="3"/>
      <c r="Y136" s="3"/>
      <c r="Z136" s="3"/>
    </row>
    <row r="137" spans="1:26" ht="15.75" customHeight="1">
      <c r="A137" s="158"/>
      <c r="B137" s="158"/>
      <c r="C137" s="86" t="s">
        <v>664</v>
      </c>
      <c r="D137" s="86" t="s">
        <v>664</v>
      </c>
      <c r="E137" s="93" t="s">
        <v>665</v>
      </c>
      <c r="F137" s="93" t="s">
        <v>648</v>
      </c>
      <c r="G137" s="3"/>
      <c r="H137" s="3"/>
      <c r="I137" s="3"/>
      <c r="J137" s="3"/>
      <c r="K137" s="3"/>
      <c r="L137" s="3"/>
      <c r="M137" s="3"/>
      <c r="N137" s="3"/>
      <c r="O137" s="3"/>
      <c r="P137" s="3"/>
      <c r="Q137" s="3"/>
      <c r="R137" s="3"/>
      <c r="S137" s="3"/>
      <c r="T137" s="3"/>
      <c r="U137" s="3"/>
      <c r="V137" s="3"/>
      <c r="W137" s="3"/>
      <c r="X137" s="3"/>
      <c r="Y137" s="3"/>
      <c r="Z137" s="3"/>
    </row>
    <row r="138" spans="1:26" ht="15.75" customHeight="1">
      <c r="A138" s="158"/>
      <c r="B138" s="158"/>
      <c r="C138" s="86" t="s">
        <v>666</v>
      </c>
      <c r="D138" s="86" t="s">
        <v>666</v>
      </c>
      <c r="E138" s="93" t="s">
        <v>639</v>
      </c>
      <c r="F138" s="93" t="s">
        <v>649</v>
      </c>
      <c r="G138" s="3"/>
      <c r="H138" s="3"/>
      <c r="I138" s="3"/>
      <c r="J138" s="3"/>
      <c r="K138" s="3"/>
      <c r="L138" s="3"/>
      <c r="M138" s="3"/>
      <c r="N138" s="3"/>
      <c r="O138" s="3"/>
      <c r="P138" s="3"/>
      <c r="Q138" s="3"/>
      <c r="R138" s="3"/>
      <c r="S138" s="3"/>
      <c r="T138" s="3"/>
      <c r="U138" s="3"/>
      <c r="V138" s="3"/>
      <c r="W138" s="3"/>
      <c r="X138" s="3"/>
      <c r="Y138" s="3"/>
      <c r="Z138" s="3"/>
    </row>
    <row r="139" spans="1:26" ht="15.75" customHeight="1">
      <c r="A139" s="158"/>
      <c r="B139" s="158"/>
      <c r="C139" s="86" t="s">
        <v>667</v>
      </c>
      <c r="D139" s="86" t="s">
        <v>667</v>
      </c>
      <c r="E139" s="93" t="s">
        <v>668</v>
      </c>
      <c r="F139" s="93"/>
      <c r="G139" s="3"/>
      <c r="H139" s="3"/>
      <c r="I139" s="3"/>
      <c r="J139" s="3"/>
      <c r="K139" s="3"/>
      <c r="L139" s="3"/>
      <c r="M139" s="3"/>
      <c r="N139" s="3"/>
      <c r="O139" s="3"/>
      <c r="P139" s="3"/>
      <c r="Q139" s="3"/>
      <c r="R139" s="3"/>
      <c r="S139" s="3"/>
      <c r="T139" s="3"/>
      <c r="U139" s="3"/>
      <c r="V139" s="3"/>
      <c r="W139" s="3"/>
      <c r="X139" s="3"/>
      <c r="Y139" s="3"/>
      <c r="Z139" s="3"/>
    </row>
    <row r="140" spans="1:26" ht="15.75" customHeight="1">
      <c r="A140" s="158"/>
      <c r="B140" s="158"/>
      <c r="C140" s="86" t="s">
        <v>669</v>
      </c>
      <c r="D140" s="86" t="s">
        <v>669</v>
      </c>
      <c r="E140" s="93" t="s">
        <v>670</v>
      </c>
      <c r="F140" s="93"/>
      <c r="G140" s="3"/>
      <c r="H140" s="3"/>
      <c r="I140" s="3"/>
      <c r="J140" s="3"/>
      <c r="K140" s="3"/>
      <c r="L140" s="3"/>
      <c r="M140" s="3"/>
      <c r="N140" s="3"/>
      <c r="O140" s="3"/>
      <c r="P140" s="3"/>
      <c r="Q140" s="3"/>
      <c r="R140" s="3"/>
      <c r="S140" s="3"/>
      <c r="T140" s="3"/>
      <c r="U140" s="3"/>
      <c r="V140" s="3"/>
      <c r="W140" s="3"/>
      <c r="X140" s="3"/>
      <c r="Y140" s="3"/>
      <c r="Z140" s="3"/>
    </row>
    <row r="141" spans="1:26" ht="15.75" customHeight="1">
      <c r="A141" s="158"/>
      <c r="B141" s="159"/>
      <c r="C141" s="86" t="s">
        <v>671</v>
      </c>
      <c r="D141" s="86" t="s">
        <v>671</v>
      </c>
      <c r="E141" s="93"/>
      <c r="F141" s="93"/>
      <c r="G141" s="3"/>
      <c r="H141" s="3"/>
      <c r="I141" s="3"/>
      <c r="J141" s="3"/>
      <c r="K141" s="3"/>
      <c r="L141" s="3"/>
      <c r="M141" s="3"/>
      <c r="N141" s="3"/>
      <c r="O141" s="3"/>
      <c r="P141" s="3"/>
      <c r="Q141" s="3"/>
      <c r="R141" s="3"/>
      <c r="S141" s="3"/>
      <c r="T141" s="3"/>
      <c r="U141" s="3"/>
      <c r="V141" s="3"/>
      <c r="W141" s="3"/>
      <c r="X141" s="3"/>
      <c r="Y141" s="3"/>
      <c r="Z141" s="3"/>
    </row>
    <row r="142" spans="1:26" ht="24.75" customHeight="1">
      <c r="A142" s="158"/>
      <c r="B142" s="156" t="s">
        <v>326</v>
      </c>
      <c r="C142" s="86" t="s">
        <v>650</v>
      </c>
      <c r="D142" s="86" t="s">
        <v>650</v>
      </c>
      <c r="E142" s="93" t="s">
        <v>634</v>
      </c>
      <c r="F142" s="93" t="s">
        <v>646</v>
      </c>
    </row>
    <row r="143" spans="1:26" ht="24.75" customHeight="1">
      <c r="A143" s="158"/>
      <c r="B143" s="158"/>
      <c r="C143" s="86"/>
      <c r="D143" s="86"/>
      <c r="E143" s="93" t="s">
        <v>637</v>
      </c>
      <c r="F143" s="93" t="s">
        <v>647</v>
      </c>
      <c r="G143" s="3"/>
      <c r="H143" s="3"/>
      <c r="I143" s="3"/>
      <c r="J143" s="3"/>
      <c r="K143" s="3"/>
      <c r="L143" s="3"/>
      <c r="M143" s="3"/>
      <c r="N143" s="3"/>
      <c r="O143" s="3"/>
      <c r="P143" s="3"/>
      <c r="Q143" s="3"/>
      <c r="R143" s="3"/>
      <c r="S143" s="3"/>
      <c r="T143" s="3"/>
      <c r="U143" s="3"/>
      <c r="V143" s="3"/>
      <c r="W143" s="3"/>
      <c r="X143" s="3"/>
      <c r="Y143" s="3"/>
      <c r="Z143" s="3"/>
    </row>
    <row r="144" spans="1:26" ht="24.75" customHeight="1">
      <c r="A144" s="158"/>
      <c r="B144" s="158"/>
      <c r="C144" s="86"/>
      <c r="D144" s="86"/>
      <c r="E144" s="93" t="s">
        <v>665</v>
      </c>
      <c r="F144" s="93" t="s">
        <v>648</v>
      </c>
      <c r="G144" s="3"/>
      <c r="H144" s="3"/>
      <c r="I144" s="3"/>
      <c r="J144" s="3"/>
      <c r="K144" s="3"/>
      <c r="L144" s="3"/>
      <c r="M144" s="3"/>
      <c r="N144" s="3"/>
      <c r="O144" s="3"/>
      <c r="P144" s="3"/>
      <c r="Q144" s="3"/>
      <c r="R144" s="3"/>
      <c r="S144" s="3"/>
      <c r="T144" s="3"/>
      <c r="U144" s="3"/>
      <c r="V144" s="3"/>
      <c r="W144" s="3"/>
      <c r="X144" s="3"/>
      <c r="Y144" s="3"/>
      <c r="Z144" s="3"/>
    </row>
    <row r="145" spans="1:26" ht="24.75" customHeight="1">
      <c r="A145" s="158"/>
      <c r="B145" s="158"/>
      <c r="C145" s="86"/>
      <c r="D145" s="86"/>
      <c r="E145" s="93" t="s">
        <v>639</v>
      </c>
      <c r="F145" s="93" t="s">
        <v>649</v>
      </c>
      <c r="G145" s="3"/>
      <c r="H145" s="3"/>
      <c r="I145" s="3"/>
      <c r="J145" s="3"/>
      <c r="K145" s="3"/>
      <c r="L145" s="3"/>
      <c r="M145" s="3"/>
      <c r="N145" s="3"/>
      <c r="O145" s="3"/>
      <c r="P145" s="3"/>
      <c r="Q145" s="3"/>
      <c r="R145" s="3"/>
      <c r="S145" s="3"/>
      <c r="T145" s="3"/>
      <c r="U145" s="3"/>
      <c r="V145" s="3"/>
      <c r="W145" s="3"/>
      <c r="X145" s="3"/>
      <c r="Y145" s="3"/>
      <c r="Z145" s="3"/>
    </row>
    <row r="146" spans="1:26" ht="24.75" customHeight="1">
      <c r="A146" s="158"/>
      <c r="B146" s="158"/>
      <c r="C146" s="86"/>
      <c r="D146" s="86"/>
      <c r="E146" s="93" t="s">
        <v>668</v>
      </c>
      <c r="F146" s="93"/>
      <c r="G146" s="3"/>
      <c r="H146" s="3"/>
      <c r="I146" s="3"/>
      <c r="J146" s="3"/>
      <c r="K146" s="3"/>
      <c r="L146" s="3"/>
      <c r="M146" s="3"/>
      <c r="N146" s="3"/>
      <c r="O146" s="3"/>
      <c r="P146" s="3"/>
      <c r="Q146" s="3"/>
      <c r="R146" s="3"/>
      <c r="S146" s="3"/>
      <c r="T146" s="3"/>
      <c r="U146" s="3"/>
      <c r="V146" s="3"/>
      <c r="W146" s="3"/>
      <c r="X146" s="3"/>
      <c r="Y146" s="3"/>
      <c r="Z146" s="3"/>
    </row>
    <row r="147" spans="1:26" ht="24.75" customHeight="1">
      <c r="A147" s="158"/>
      <c r="B147" s="159"/>
      <c r="C147" s="86"/>
      <c r="D147" s="86"/>
      <c r="E147" s="93" t="s">
        <v>670</v>
      </c>
      <c r="F147" s="93"/>
      <c r="G147" s="3"/>
      <c r="H147" s="3"/>
      <c r="I147" s="3"/>
      <c r="J147" s="3"/>
      <c r="K147" s="3"/>
      <c r="L147" s="3"/>
      <c r="M147" s="3"/>
      <c r="N147" s="3"/>
      <c r="O147" s="3"/>
      <c r="P147" s="3"/>
      <c r="Q147" s="3"/>
      <c r="R147" s="3"/>
      <c r="S147" s="3"/>
      <c r="T147" s="3"/>
      <c r="U147" s="3"/>
      <c r="V147" s="3"/>
      <c r="W147" s="3"/>
      <c r="X147" s="3"/>
      <c r="Y147" s="3"/>
      <c r="Z147" s="3"/>
    </row>
    <row r="148" spans="1:26" ht="21" customHeight="1">
      <c r="A148" s="158"/>
      <c r="B148" s="156" t="s">
        <v>331</v>
      </c>
      <c r="C148" s="86" t="s">
        <v>593</v>
      </c>
      <c r="D148" s="86" t="s">
        <v>593</v>
      </c>
      <c r="E148" s="93" t="s">
        <v>634</v>
      </c>
      <c r="F148" s="93" t="s">
        <v>646</v>
      </c>
    </row>
    <row r="149" spans="1:26" ht="21" customHeight="1">
      <c r="A149" s="158"/>
      <c r="B149" s="158"/>
      <c r="C149" s="86" t="s">
        <v>611</v>
      </c>
      <c r="D149" s="86" t="s">
        <v>611</v>
      </c>
      <c r="E149" s="93" t="s">
        <v>637</v>
      </c>
      <c r="F149" s="93" t="s">
        <v>647</v>
      </c>
      <c r="G149" s="3"/>
      <c r="H149" s="3"/>
      <c r="I149" s="3"/>
      <c r="J149" s="3"/>
      <c r="K149" s="3"/>
      <c r="L149" s="3"/>
      <c r="M149" s="3"/>
      <c r="N149" s="3"/>
      <c r="O149" s="3"/>
      <c r="P149" s="3"/>
      <c r="Q149" s="3"/>
      <c r="R149" s="3"/>
      <c r="S149" s="3"/>
      <c r="T149" s="3"/>
      <c r="U149" s="3"/>
      <c r="V149" s="3"/>
      <c r="W149" s="3"/>
      <c r="X149" s="3"/>
      <c r="Y149" s="3"/>
      <c r="Z149" s="3"/>
    </row>
    <row r="150" spans="1:26" ht="21" customHeight="1">
      <c r="A150" s="158"/>
      <c r="B150" s="158"/>
      <c r="C150" s="86"/>
      <c r="D150" s="86"/>
      <c r="E150" s="93" t="s">
        <v>665</v>
      </c>
      <c r="F150" s="93" t="s">
        <v>648</v>
      </c>
      <c r="G150" s="3"/>
      <c r="H150" s="3"/>
      <c r="I150" s="3"/>
      <c r="J150" s="3"/>
      <c r="K150" s="3"/>
      <c r="L150" s="3"/>
      <c r="M150" s="3"/>
      <c r="N150" s="3"/>
      <c r="O150" s="3"/>
      <c r="P150" s="3"/>
      <c r="Q150" s="3"/>
      <c r="R150" s="3"/>
      <c r="S150" s="3"/>
      <c r="T150" s="3"/>
      <c r="U150" s="3"/>
      <c r="V150" s="3"/>
      <c r="W150" s="3"/>
      <c r="X150" s="3"/>
      <c r="Y150" s="3"/>
      <c r="Z150" s="3"/>
    </row>
    <row r="151" spans="1:26" ht="21" customHeight="1">
      <c r="A151" s="158"/>
      <c r="B151" s="158"/>
      <c r="C151" s="86"/>
      <c r="D151" s="86"/>
      <c r="E151" s="93" t="s">
        <v>639</v>
      </c>
      <c r="F151" s="93" t="s">
        <v>649</v>
      </c>
      <c r="G151" s="3"/>
      <c r="H151" s="3"/>
      <c r="I151" s="3"/>
      <c r="J151" s="3"/>
      <c r="K151" s="3"/>
      <c r="L151" s="3"/>
      <c r="M151" s="3"/>
      <c r="N151" s="3"/>
      <c r="O151" s="3"/>
      <c r="P151" s="3"/>
      <c r="Q151" s="3"/>
      <c r="R151" s="3"/>
      <c r="S151" s="3"/>
      <c r="T151" s="3"/>
      <c r="U151" s="3"/>
      <c r="V151" s="3"/>
      <c r="W151" s="3"/>
      <c r="X151" s="3"/>
      <c r="Y151" s="3"/>
      <c r="Z151" s="3"/>
    </row>
    <row r="152" spans="1:26" ht="21" customHeight="1">
      <c r="A152" s="158"/>
      <c r="B152" s="158"/>
      <c r="C152" s="86"/>
      <c r="D152" s="86"/>
      <c r="E152" s="93" t="s">
        <v>668</v>
      </c>
      <c r="F152" s="93"/>
      <c r="G152" s="3"/>
      <c r="H152" s="3"/>
      <c r="I152" s="3"/>
      <c r="J152" s="3"/>
      <c r="K152" s="3"/>
      <c r="L152" s="3"/>
      <c r="M152" s="3"/>
      <c r="N152" s="3"/>
      <c r="O152" s="3"/>
      <c r="P152" s="3"/>
      <c r="Q152" s="3"/>
      <c r="R152" s="3"/>
      <c r="S152" s="3"/>
      <c r="T152" s="3"/>
      <c r="U152" s="3"/>
      <c r="V152" s="3"/>
      <c r="W152" s="3"/>
      <c r="X152" s="3"/>
      <c r="Y152" s="3"/>
      <c r="Z152" s="3"/>
    </row>
    <row r="153" spans="1:26" ht="21" customHeight="1">
      <c r="A153" s="158"/>
      <c r="B153" s="159"/>
      <c r="C153" s="86"/>
      <c r="D153" s="86"/>
      <c r="E153" s="93" t="s">
        <v>670</v>
      </c>
      <c r="F153" s="93"/>
      <c r="G153" s="3"/>
      <c r="H153" s="3"/>
      <c r="I153" s="3"/>
      <c r="J153" s="3"/>
      <c r="K153" s="3"/>
      <c r="L153" s="3"/>
      <c r="M153" s="3"/>
      <c r="N153" s="3"/>
      <c r="O153" s="3"/>
      <c r="P153" s="3"/>
      <c r="Q153" s="3"/>
      <c r="R153" s="3"/>
      <c r="S153" s="3"/>
      <c r="T153" s="3"/>
      <c r="U153" s="3"/>
      <c r="V153" s="3"/>
      <c r="W153" s="3"/>
      <c r="X153" s="3"/>
      <c r="Y153" s="3"/>
      <c r="Z153" s="3"/>
    </row>
    <row r="154" spans="1:26" ht="15.75" customHeight="1">
      <c r="A154" s="158"/>
      <c r="B154" s="156" t="s">
        <v>336</v>
      </c>
      <c r="C154" s="86" t="s">
        <v>672</v>
      </c>
      <c r="D154" s="86" t="s">
        <v>672</v>
      </c>
      <c r="E154" s="93" t="s">
        <v>673</v>
      </c>
      <c r="F154" s="93" t="s">
        <v>674</v>
      </c>
    </row>
    <row r="155" spans="1:26" ht="15.75" customHeight="1">
      <c r="A155" s="159"/>
      <c r="B155" s="159"/>
      <c r="C155" s="86" t="s">
        <v>675</v>
      </c>
      <c r="D155" s="86" t="s">
        <v>675</v>
      </c>
      <c r="E155" s="93"/>
      <c r="F155" s="93"/>
    </row>
    <row r="156" spans="1:26" ht="15.75" customHeight="1">
      <c r="A156" s="328" t="s">
        <v>676</v>
      </c>
      <c r="B156" s="249"/>
      <c r="C156" s="249"/>
      <c r="D156" s="249"/>
      <c r="E156" s="249"/>
      <c r="F156" s="203"/>
    </row>
    <row r="157" spans="1:26" ht="15.75" customHeight="1">
      <c r="A157" s="323" t="s">
        <v>343</v>
      </c>
      <c r="B157" s="326" t="s">
        <v>344</v>
      </c>
      <c r="C157" s="86" t="s">
        <v>677</v>
      </c>
      <c r="D157" s="86" t="s">
        <v>677</v>
      </c>
      <c r="E157" s="93" t="s">
        <v>678</v>
      </c>
      <c r="F157" s="93" t="s">
        <v>109</v>
      </c>
    </row>
    <row r="158" spans="1:26" ht="15.75" customHeight="1">
      <c r="A158" s="158"/>
      <c r="B158" s="158"/>
      <c r="C158" s="86"/>
      <c r="D158" s="86"/>
      <c r="E158" s="93" t="s">
        <v>679</v>
      </c>
      <c r="F158" s="93" t="s">
        <v>171</v>
      </c>
    </row>
    <row r="159" spans="1:26" ht="15.75" customHeight="1">
      <c r="A159" s="158"/>
      <c r="B159" s="158"/>
      <c r="C159" s="86"/>
      <c r="D159" s="86"/>
      <c r="E159" s="93" t="s">
        <v>629</v>
      </c>
      <c r="F159" s="93" t="s">
        <v>111</v>
      </c>
    </row>
    <row r="160" spans="1:26" ht="15.75" customHeight="1">
      <c r="A160" s="158"/>
      <c r="B160" s="158"/>
      <c r="C160" s="86"/>
      <c r="D160" s="86"/>
      <c r="E160" s="93" t="s">
        <v>630</v>
      </c>
      <c r="F160" s="93" t="s">
        <v>680</v>
      </c>
    </row>
    <row r="161" spans="1:26" ht="15.75" customHeight="1">
      <c r="A161" s="158"/>
      <c r="B161" s="158"/>
      <c r="C161" s="86"/>
      <c r="D161" s="86"/>
      <c r="E161" s="93" t="s">
        <v>681</v>
      </c>
      <c r="F161" s="93"/>
    </row>
    <row r="162" spans="1:26" ht="15.75" customHeight="1">
      <c r="A162" s="158"/>
      <c r="B162" s="158"/>
      <c r="C162" s="86"/>
      <c r="D162" s="86"/>
      <c r="E162" s="93" t="s">
        <v>682</v>
      </c>
      <c r="F162" s="93"/>
    </row>
    <row r="163" spans="1:26" ht="15.75" customHeight="1">
      <c r="A163" s="158"/>
      <c r="B163" s="158"/>
      <c r="C163" s="86"/>
      <c r="D163" s="86"/>
      <c r="E163" s="93" t="s">
        <v>683</v>
      </c>
      <c r="F163" s="93"/>
    </row>
    <row r="164" spans="1:26" ht="15.75" customHeight="1">
      <c r="A164" s="159"/>
      <c r="B164" s="159"/>
      <c r="C164" s="86"/>
      <c r="D164" s="86"/>
      <c r="E164" s="93" t="s">
        <v>684</v>
      </c>
      <c r="F164" s="93"/>
    </row>
    <row r="165" spans="1:26" ht="15.75" customHeight="1">
      <c r="A165" s="324" t="s">
        <v>349</v>
      </c>
      <c r="B165" s="321" t="s">
        <v>350</v>
      </c>
      <c r="C165" s="86" t="s">
        <v>685</v>
      </c>
      <c r="D165" s="86" t="s">
        <v>685</v>
      </c>
      <c r="E165" s="93" t="s">
        <v>678</v>
      </c>
      <c r="F165" s="93" t="s">
        <v>646</v>
      </c>
    </row>
    <row r="166" spans="1:26" ht="15.75" customHeight="1">
      <c r="A166" s="158"/>
      <c r="B166" s="158"/>
      <c r="C166" s="32"/>
      <c r="D166" s="32"/>
      <c r="E166" s="93" t="s">
        <v>679</v>
      </c>
      <c r="F166" s="32"/>
      <c r="G166" s="3"/>
      <c r="H166" s="3"/>
      <c r="I166" s="3"/>
      <c r="J166" s="3"/>
      <c r="K166" s="3"/>
      <c r="L166" s="3"/>
      <c r="M166" s="3"/>
      <c r="N166" s="3"/>
      <c r="O166" s="3"/>
      <c r="P166" s="3"/>
      <c r="Q166" s="3"/>
      <c r="R166" s="3"/>
      <c r="S166" s="3"/>
      <c r="T166" s="3"/>
      <c r="U166" s="3"/>
      <c r="V166" s="3"/>
      <c r="W166" s="3"/>
      <c r="X166" s="3"/>
      <c r="Y166" s="3"/>
      <c r="Z166" s="3"/>
    </row>
    <row r="167" spans="1:26" ht="15.75" customHeight="1">
      <c r="A167" s="158"/>
      <c r="B167" s="158"/>
      <c r="C167" s="32"/>
      <c r="D167" s="32"/>
      <c r="E167" s="93" t="s">
        <v>629</v>
      </c>
      <c r="F167" s="32"/>
      <c r="G167" s="3"/>
      <c r="H167" s="3"/>
      <c r="I167" s="3"/>
      <c r="J167" s="3"/>
      <c r="K167" s="3"/>
      <c r="L167" s="3"/>
      <c r="M167" s="3"/>
      <c r="N167" s="3"/>
      <c r="O167" s="3"/>
      <c r="P167" s="3"/>
      <c r="Q167" s="3"/>
      <c r="R167" s="3"/>
      <c r="S167" s="3"/>
      <c r="T167" s="3"/>
      <c r="U167" s="3"/>
      <c r="V167" s="3"/>
      <c r="W167" s="3"/>
      <c r="X167" s="3"/>
      <c r="Y167" s="3"/>
      <c r="Z167" s="3"/>
    </row>
    <row r="168" spans="1:26" ht="15.75" customHeight="1">
      <c r="A168" s="158"/>
      <c r="B168" s="158"/>
      <c r="C168" s="32"/>
      <c r="D168" s="32"/>
      <c r="E168" s="93" t="s">
        <v>630</v>
      </c>
      <c r="F168" s="32"/>
      <c r="G168" s="3"/>
      <c r="H168" s="3"/>
      <c r="I168" s="3"/>
      <c r="J168" s="3"/>
      <c r="K168" s="3"/>
      <c r="L168" s="3"/>
      <c r="M168" s="3"/>
      <c r="N168" s="3"/>
      <c r="O168" s="3"/>
      <c r="P168" s="3"/>
      <c r="Q168" s="3"/>
      <c r="R168" s="3"/>
      <c r="S168" s="3"/>
      <c r="T168" s="3"/>
      <c r="U168" s="3"/>
      <c r="V168" s="3"/>
      <c r="W168" s="3"/>
      <c r="X168" s="3"/>
      <c r="Y168" s="3"/>
      <c r="Z168" s="3"/>
    </row>
    <row r="169" spans="1:26" ht="15.75" customHeight="1">
      <c r="A169" s="158"/>
      <c r="B169" s="158"/>
      <c r="C169" s="32"/>
      <c r="D169" s="32"/>
      <c r="E169" s="93" t="s">
        <v>681</v>
      </c>
      <c r="F169" s="32"/>
      <c r="G169" s="3"/>
      <c r="H169" s="3"/>
      <c r="I169" s="3"/>
      <c r="J169" s="3"/>
      <c r="K169" s="3"/>
      <c r="L169" s="3"/>
      <c r="M169" s="3"/>
      <c r="N169" s="3"/>
      <c r="O169" s="3"/>
      <c r="P169" s="3"/>
      <c r="Q169" s="3"/>
      <c r="R169" s="3"/>
      <c r="S169" s="3"/>
      <c r="T169" s="3"/>
      <c r="U169" s="3"/>
      <c r="V169" s="3"/>
      <c r="W169" s="3"/>
      <c r="X169" s="3"/>
      <c r="Y169" s="3"/>
      <c r="Z169" s="3"/>
    </row>
    <row r="170" spans="1:26" ht="15.75" customHeight="1">
      <c r="A170" s="158"/>
      <c r="B170" s="158"/>
      <c r="C170" s="32"/>
      <c r="D170" s="32"/>
      <c r="E170" s="93" t="s">
        <v>682</v>
      </c>
      <c r="F170" s="32"/>
      <c r="G170" s="3"/>
      <c r="H170" s="3"/>
      <c r="I170" s="3"/>
      <c r="J170" s="3"/>
      <c r="K170" s="3"/>
      <c r="L170" s="3"/>
      <c r="M170" s="3"/>
      <c r="N170" s="3"/>
      <c r="O170" s="3"/>
      <c r="P170" s="3"/>
      <c r="Q170" s="3"/>
      <c r="R170" s="3"/>
      <c r="S170" s="3"/>
      <c r="T170" s="3"/>
      <c r="U170" s="3"/>
      <c r="V170" s="3"/>
      <c r="W170" s="3"/>
      <c r="X170" s="3"/>
      <c r="Y170" s="3"/>
      <c r="Z170" s="3"/>
    </row>
    <row r="171" spans="1:26" ht="15.75" customHeight="1">
      <c r="A171" s="158"/>
      <c r="B171" s="158"/>
      <c r="C171" s="32"/>
      <c r="D171" s="32"/>
      <c r="E171" s="93" t="s">
        <v>683</v>
      </c>
      <c r="F171" s="32"/>
      <c r="G171" s="3"/>
      <c r="H171" s="3"/>
      <c r="I171" s="3"/>
      <c r="J171" s="3"/>
      <c r="K171" s="3"/>
      <c r="L171" s="3"/>
      <c r="M171" s="3"/>
      <c r="N171" s="3"/>
      <c r="O171" s="3"/>
      <c r="P171" s="3"/>
      <c r="Q171" s="3"/>
      <c r="R171" s="3"/>
      <c r="S171" s="3"/>
      <c r="T171" s="3"/>
      <c r="U171" s="3"/>
      <c r="V171" s="3"/>
      <c r="W171" s="3"/>
      <c r="X171" s="3"/>
      <c r="Y171" s="3"/>
      <c r="Z171" s="3"/>
    </row>
    <row r="172" spans="1:26" ht="15.75" customHeight="1">
      <c r="A172" s="158"/>
      <c r="B172" s="159"/>
      <c r="C172" s="32"/>
      <c r="D172" s="32"/>
      <c r="E172" s="93" t="s">
        <v>684</v>
      </c>
      <c r="F172" s="32"/>
      <c r="G172" s="3"/>
      <c r="H172" s="3"/>
      <c r="I172" s="3"/>
      <c r="J172" s="3"/>
      <c r="K172" s="3"/>
      <c r="L172" s="3"/>
      <c r="M172" s="3"/>
      <c r="N172" s="3"/>
      <c r="O172" s="3"/>
      <c r="P172" s="3"/>
      <c r="Q172" s="3"/>
      <c r="R172" s="3"/>
      <c r="S172" s="3"/>
      <c r="T172" s="3"/>
      <c r="U172" s="3"/>
      <c r="V172" s="3"/>
      <c r="W172" s="3"/>
      <c r="X172" s="3"/>
      <c r="Y172" s="3"/>
      <c r="Z172" s="3"/>
    </row>
    <row r="173" spans="1:26" ht="15.75" customHeight="1">
      <c r="A173" s="159"/>
      <c r="B173" s="327" t="s">
        <v>355</v>
      </c>
      <c r="C173" s="86" t="s">
        <v>686</v>
      </c>
      <c r="D173" s="86" t="s">
        <v>686</v>
      </c>
      <c r="E173" s="93" t="s">
        <v>678</v>
      </c>
      <c r="F173" s="93" t="s">
        <v>646</v>
      </c>
    </row>
    <row r="174" spans="1:26" ht="15.75" customHeight="1">
      <c r="A174" s="95"/>
      <c r="B174" s="158"/>
      <c r="C174" s="32"/>
      <c r="D174" s="32"/>
      <c r="E174" s="93" t="s">
        <v>679</v>
      </c>
      <c r="F174" s="32"/>
      <c r="G174" s="3"/>
      <c r="H174" s="3"/>
      <c r="I174" s="3"/>
      <c r="J174" s="3"/>
      <c r="K174" s="3"/>
      <c r="L174" s="3"/>
      <c r="M174" s="3"/>
      <c r="N174" s="3"/>
      <c r="O174" s="3"/>
      <c r="P174" s="3"/>
      <c r="Q174" s="3"/>
      <c r="R174" s="3"/>
      <c r="S174" s="3"/>
      <c r="T174" s="3"/>
      <c r="U174" s="3"/>
      <c r="V174" s="3"/>
      <c r="W174" s="3"/>
      <c r="X174" s="3"/>
      <c r="Y174" s="3"/>
      <c r="Z174" s="3"/>
    </row>
    <row r="175" spans="1:26" ht="15.75" customHeight="1">
      <c r="A175" s="95"/>
      <c r="B175" s="158"/>
      <c r="C175" s="32"/>
      <c r="D175" s="32"/>
      <c r="E175" s="93" t="s">
        <v>629</v>
      </c>
      <c r="F175" s="32"/>
      <c r="G175" s="3"/>
      <c r="H175" s="3"/>
      <c r="I175" s="3"/>
      <c r="J175" s="3"/>
      <c r="K175" s="3"/>
      <c r="L175" s="3"/>
      <c r="M175" s="3"/>
      <c r="N175" s="3"/>
      <c r="O175" s="3"/>
      <c r="P175" s="3"/>
      <c r="Q175" s="3"/>
      <c r="R175" s="3"/>
      <c r="S175" s="3"/>
      <c r="T175" s="3"/>
      <c r="U175" s="3"/>
      <c r="V175" s="3"/>
      <c r="W175" s="3"/>
      <c r="X175" s="3"/>
      <c r="Y175" s="3"/>
      <c r="Z175" s="3"/>
    </row>
    <row r="176" spans="1:26" ht="15.75" customHeight="1">
      <c r="A176" s="95"/>
      <c r="B176" s="158"/>
      <c r="C176" s="32"/>
      <c r="D176" s="32"/>
      <c r="E176" s="93" t="s">
        <v>630</v>
      </c>
      <c r="F176" s="32"/>
      <c r="G176" s="3"/>
      <c r="H176" s="3"/>
      <c r="I176" s="3"/>
      <c r="J176" s="3"/>
      <c r="K176" s="3"/>
      <c r="L176" s="3"/>
      <c r="M176" s="3"/>
      <c r="N176" s="3"/>
      <c r="O176" s="3"/>
      <c r="P176" s="3"/>
      <c r="Q176" s="3"/>
      <c r="R176" s="3"/>
      <c r="S176" s="3"/>
      <c r="T176" s="3"/>
      <c r="U176" s="3"/>
      <c r="V176" s="3"/>
      <c r="W176" s="3"/>
      <c r="X176" s="3"/>
      <c r="Y176" s="3"/>
      <c r="Z176" s="3"/>
    </row>
    <row r="177" spans="1:26" ht="15.75" customHeight="1">
      <c r="A177" s="95"/>
      <c r="B177" s="158"/>
      <c r="C177" s="32"/>
      <c r="D177" s="32"/>
      <c r="E177" s="93" t="s">
        <v>681</v>
      </c>
      <c r="F177" s="32"/>
      <c r="G177" s="3"/>
      <c r="H177" s="3"/>
      <c r="I177" s="3"/>
      <c r="J177" s="3"/>
      <c r="K177" s="3"/>
      <c r="L177" s="3"/>
      <c r="M177" s="3"/>
      <c r="N177" s="3"/>
      <c r="O177" s="3"/>
      <c r="P177" s="3"/>
      <c r="Q177" s="3"/>
      <c r="R177" s="3"/>
      <c r="S177" s="3"/>
      <c r="T177" s="3"/>
      <c r="U177" s="3"/>
      <c r="V177" s="3"/>
      <c r="W177" s="3"/>
      <c r="X177" s="3"/>
      <c r="Y177" s="3"/>
      <c r="Z177" s="3"/>
    </row>
    <row r="178" spans="1:26" ht="15.75" customHeight="1">
      <c r="A178" s="95"/>
      <c r="B178" s="158"/>
      <c r="C178" s="32"/>
      <c r="D178" s="32"/>
      <c r="E178" s="93" t="s">
        <v>682</v>
      </c>
      <c r="F178" s="32"/>
      <c r="G178" s="3"/>
      <c r="H178" s="3"/>
      <c r="I178" s="3"/>
      <c r="J178" s="3"/>
      <c r="K178" s="3"/>
      <c r="L178" s="3"/>
      <c r="M178" s="3"/>
      <c r="N178" s="3"/>
      <c r="O178" s="3"/>
      <c r="P178" s="3"/>
      <c r="Q178" s="3"/>
      <c r="R178" s="3"/>
      <c r="S178" s="3"/>
      <c r="T178" s="3"/>
      <c r="U178" s="3"/>
      <c r="V178" s="3"/>
      <c r="W178" s="3"/>
      <c r="X178" s="3"/>
      <c r="Y178" s="3"/>
      <c r="Z178" s="3"/>
    </row>
    <row r="179" spans="1:26" ht="15.75" customHeight="1">
      <c r="A179" s="95"/>
      <c r="B179" s="158"/>
      <c r="C179" s="32"/>
      <c r="D179" s="32"/>
      <c r="E179" s="93" t="s">
        <v>683</v>
      </c>
      <c r="F179" s="32"/>
      <c r="G179" s="3"/>
      <c r="H179" s="3"/>
      <c r="I179" s="3"/>
      <c r="J179" s="3"/>
      <c r="K179" s="3"/>
      <c r="L179" s="3"/>
      <c r="M179" s="3"/>
      <c r="N179" s="3"/>
      <c r="O179" s="3"/>
      <c r="P179" s="3"/>
      <c r="Q179" s="3"/>
      <c r="R179" s="3"/>
      <c r="S179" s="3"/>
      <c r="T179" s="3"/>
      <c r="U179" s="3"/>
      <c r="V179" s="3"/>
      <c r="W179" s="3"/>
      <c r="X179" s="3"/>
      <c r="Y179" s="3"/>
      <c r="Z179" s="3"/>
    </row>
    <row r="180" spans="1:26" ht="15.75" customHeight="1">
      <c r="A180" s="95"/>
      <c r="B180" s="159"/>
      <c r="C180" s="32"/>
      <c r="D180" s="32"/>
      <c r="E180" s="93" t="s">
        <v>684</v>
      </c>
      <c r="F180" s="32"/>
      <c r="G180" s="3"/>
      <c r="H180" s="3"/>
      <c r="I180" s="3"/>
      <c r="J180" s="3"/>
      <c r="K180" s="3"/>
      <c r="L180" s="3"/>
      <c r="M180" s="3"/>
      <c r="N180" s="3"/>
      <c r="O180" s="3"/>
      <c r="P180" s="3"/>
      <c r="Q180" s="3"/>
      <c r="R180" s="3"/>
      <c r="S180" s="3"/>
      <c r="T180" s="3"/>
      <c r="U180" s="3"/>
      <c r="V180" s="3"/>
      <c r="W180" s="3"/>
      <c r="X180" s="3"/>
      <c r="Y180" s="3"/>
      <c r="Z180" s="3"/>
    </row>
    <row r="181" spans="1:26" ht="15.75" customHeight="1">
      <c r="A181" s="325" t="s">
        <v>360</v>
      </c>
      <c r="B181" s="322" t="s">
        <v>361</v>
      </c>
      <c r="C181" s="86" t="s">
        <v>687</v>
      </c>
      <c r="D181" s="86" t="s">
        <v>687</v>
      </c>
      <c r="E181" s="93" t="s">
        <v>678</v>
      </c>
      <c r="F181" s="93" t="s">
        <v>646</v>
      </c>
    </row>
    <row r="182" spans="1:26" ht="15.75" customHeight="1">
      <c r="A182" s="158"/>
      <c r="B182" s="158"/>
      <c r="C182" s="32"/>
      <c r="D182" s="97" t="s">
        <v>688</v>
      </c>
      <c r="E182" s="93" t="s">
        <v>679</v>
      </c>
      <c r="F182" s="32"/>
    </row>
    <row r="183" spans="1:26" ht="15.75" customHeight="1">
      <c r="A183" s="158"/>
      <c r="B183" s="158"/>
      <c r="C183" s="32"/>
      <c r="D183" s="32"/>
      <c r="E183" s="93" t="s">
        <v>629</v>
      </c>
      <c r="F183" s="32"/>
    </row>
    <row r="184" spans="1:26" ht="15.75" customHeight="1">
      <c r="A184" s="158"/>
      <c r="B184" s="158"/>
      <c r="C184" s="32"/>
      <c r="D184" s="32"/>
      <c r="E184" s="93" t="s">
        <v>630</v>
      </c>
      <c r="F184" s="32"/>
    </row>
    <row r="185" spans="1:26" ht="15.75" customHeight="1">
      <c r="A185" s="158"/>
      <c r="B185" s="158"/>
      <c r="C185" s="32"/>
      <c r="D185" s="32"/>
      <c r="E185" s="93" t="s">
        <v>681</v>
      </c>
      <c r="F185" s="32"/>
    </row>
    <row r="186" spans="1:26" ht="15.75" customHeight="1">
      <c r="A186" s="158"/>
      <c r="B186" s="158"/>
      <c r="C186" s="32"/>
      <c r="D186" s="32"/>
      <c r="E186" s="93" t="s">
        <v>682</v>
      </c>
      <c r="F186" s="32"/>
    </row>
    <row r="187" spans="1:26" ht="15.75" customHeight="1">
      <c r="A187" s="158"/>
      <c r="B187" s="158"/>
      <c r="C187" s="32"/>
      <c r="D187" s="32"/>
      <c r="E187" s="93" t="s">
        <v>683</v>
      </c>
      <c r="F187" s="32"/>
    </row>
    <row r="188" spans="1:26" ht="15.75" customHeight="1">
      <c r="A188" s="159"/>
      <c r="B188" s="159"/>
      <c r="C188" s="32"/>
      <c r="D188" s="32"/>
      <c r="E188" s="93" t="s">
        <v>684</v>
      </c>
      <c r="F188" s="32"/>
    </row>
    <row r="189" spans="1:26" ht="15.75" customHeight="1">
      <c r="A189" s="328" t="s">
        <v>689</v>
      </c>
      <c r="B189" s="249"/>
      <c r="C189" s="249"/>
      <c r="D189" s="249"/>
      <c r="E189" s="249"/>
      <c r="F189" s="203"/>
    </row>
    <row r="190" spans="1:26" ht="15.75" customHeight="1">
      <c r="A190" s="323" t="s">
        <v>368</v>
      </c>
      <c r="B190" s="98" t="s">
        <v>369</v>
      </c>
      <c r="C190" s="86" t="s">
        <v>690</v>
      </c>
      <c r="D190" s="86" t="s">
        <v>690</v>
      </c>
      <c r="E190" s="93" t="s">
        <v>691</v>
      </c>
      <c r="F190" s="93" t="s">
        <v>646</v>
      </c>
    </row>
    <row r="191" spans="1:26" ht="15.75" customHeight="1">
      <c r="A191" s="158"/>
      <c r="B191" s="326" t="s">
        <v>374</v>
      </c>
      <c r="C191" s="86" t="s">
        <v>692</v>
      </c>
      <c r="D191" s="86" t="s">
        <v>692</v>
      </c>
      <c r="E191" s="93" t="s">
        <v>678</v>
      </c>
      <c r="F191" s="93" t="s">
        <v>646</v>
      </c>
    </row>
    <row r="192" spans="1:26" ht="15.75" customHeight="1">
      <c r="A192" s="158"/>
      <c r="B192" s="158"/>
      <c r="C192" s="32"/>
      <c r="D192" s="32"/>
      <c r="E192" s="93" t="s">
        <v>679</v>
      </c>
      <c r="F192" s="32"/>
    </row>
    <row r="193" spans="1:26" ht="15.75" customHeight="1">
      <c r="A193" s="158"/>
      <c r="B193" s="158"/>
      <c r="C193" s="32"/>
      <c r="D193" s="32"/>
      <c r="E193" s="93" t="s">
        <v>629</v>
      </c>
      <c r="F193" s="32"/>
    </row>
    <row r="194" spans="1:26" ht="15.75" customHeight="1">
      <c r="A194" s="158"/>
      <c r="B194" s="158"/>
      <c r="C194" s="32"/>
      <c r="D194" s="32"/>
      <c r="E194" s="93" t="s">
        <v>630</v>
      </c>
      <c r="F194" s="32"/>
    </row>
    <row r="195" spans="1:26" ht="15.75" customHeight="1">
      <c r="A195" s="158"/>
      <c r="B195" s="158"/>
      <c r="C195" s="32"/>
      <c r="D195" s="32"/>
      <c r="E195" s="93" t="s">
        <v>681</v>
      </c>
      <c r="F195" s="32"/>
    </row>
    <row r="196" spans="1:26" ht="15.75" customHeight="1">
      <c r="A196" s="158"/>
      <c r="B196" s="158"/>
      <c r="C196" s="32"/>
      <c r="D196" s="32"/>
      <c r="E196" s="93" t="s">
        <v>682</v>
      </c>
      <c r="F196" s="32"/>
    </row>
    <row r="197" spans="1:26" ht="15.75" customHeight="1">
      <c r="A197" s="158"/>
      <c r="B197" s="158"/>
      <c r="C197" s="32"/>
      <c r="D197" s="32"/>
      <c r="E197" s="93" t="s">
        <v>683</v>
      </c>
      <c r="F197" s="32"/>
    </row>
    <row r="198" spans="1:26" ht="15.75" customHeight="1">
      <c r="A198" s="159"/>
      <c r="B198" s="159"/>
      <c r="C198" s="32"/>
      <c r="D198" s="32"/>
      <c r="E198" s="93" t="s">
        <v>684</v>
      </c>
      <c r="F198" s="32"/>
    </row>
    <row r="199" spans="1:26" ht="15.75" customHeight="1">
      <c r="A199" s="324" t="s">
        <v>379</v>
      </c>
      <c r="B199" s="321" t="s">
        <v>380</v>
      </c>
      <c r="C199" s="86" t="s">
        <v>693</v>
      </c>
      <c r="D199" s="86" t="s">
        <v>693</v>
      </c>
      <c r="E199" s="93" t="s">
        <v>694</v>
      </c>
      <c r="F199" s="93" t="s">
        <v>646</v>
      </c>
    </row>
    <row r="200" spans="1:26" ht="15.75" customHeight="1">
      <c r="A200" s="158"/>
      <c r="B200" s="159"/>
      <c r="C200" s="86" t="s">
        <v>695</v>
      </c>
      <c r="D200" s="86" t="s">
        <v>695</v>
      </c>
      <c r="E200" s="93" t="s">
        <v>696</v>
      </c>
      <c r="F200" s="93"/>
    </row>
    <row r="201" spans="1:26" ht="15.75" customHeight="1">
      <c r="A201" s="159"/>
      <c r="B201" s="99" t="s">
        <v>385</v>
      </c>
      <c r="C201" s="86" t="s">
        <v>697</v>
      </c>
      <c r="D201" s="86" t="s">
        <v>698</v>
      </c>
      <c r="E201" s="93" t="s">
        <v>699</v>
      </c>
      <c r="F201" s="93" t="s">
        <v>646</v>
      </c>
    </row>
    <row r="202" spans="1:26" ht="15.75" customHeight="1">
      <c r="A202" s="325" t="s">
        <v>390</v>
      </c>
      <c r="B202" s="91" t="s">
        <v>391</v>
      </c>
      <c r="C202" s="86" t="s">
        <v>700</v>
      </c>
      <c r="D202" s="86" t="s">
        <v>700</v>
      </c>
      <c r="E202" s="86" t="s">
        <v>701</v>
      </c>
      <c r="F202" s="86" t="s">
        <v>646</v>
      </c>
    </row>
    <row r="203" spans="1:26" ht="15.75" customHeight="1">
      <c r="A203" s="158"/>
      <c r="B203" s="91" t="s">
        <v>396</v>
      </c>
      <c r="C203" s="86" t="s">
        <v>702</v>
      </c>
      <c r="D203" s="86" t="s">
        <v>703</v>
      </c>
      <c r="E203" s="86" t="s">
        <v>704</v>
      </c>
      <c r="F203" s="86" t="s">
        <v>646</v>
      </c>
    </row>
    <row r="204" spans="1:26" ht="15.75" customHeight="1">
      <c r="A204" s="158"/>
      <c r="B204" s="91" t="s">
        <v>401</v>
      </c>
      <c r="C204" s="86" t="s">
        <v>705</v>
      </c>
      <c r="D204" s="86" t="s">
        <v>706</v>
      </c>
      <c r="E204" s="86" t="s">
        <v>707</v>
      </c>
      <c r="F204" s="86" t="s">
        <v>646</v>
      </c>
    </row>
    <row r="205" spans="1:26" ht="15.75" customHeight="1">
      <c r="A205" s="158"/>
      <c r="B205" s="322" t="s">
        <v>406</v>
      </c>
      <c r="C205" s="86" t="s">
        <v>708</v>
      </c>
      <c r="D205" s="86" t="s">
        <v>709</v>
      </c>
      <c r="E205" s="86" t="s">
        <v>710</v>
      </c>
      <c r="F205" s="86" t="s">
        <v>646</v>
      </c>
    </row>
    <row r="206" spans="1:26" ht="15.75" customHeight="1">
      <c r="A206" s="158"/>
      <c r="B206" s="159"/>
      <c r="C206" s="86"/>
      <c r="D206" s="86" t="s">
        <v>534</v>
      </c>
      <c r="E206" s="86"/>
      <c r="F206" s="86"/>
    </row>
    <row r="207" spans="1:26" ht="15.75" customHeight="1">
      <c r="A207" s="158"/>
      <c r="B207" s="322" t="s">
        <v>411</v>
      </c>
      <c r="C207" s="86" t="s">
        <v>711</v>
      </c>
      <c r="D207" s="86" t="s">
        <v>711</v>
      </c>
      <c r="E207" s="86" t="s">
        <v>712</v>
      </c>
      <c r="F207" s="86" t="s">
        <v>646</v>
      </c>
    </row>
    <row r="208" spans="1:26" ht="15.75" customHeight="1">
      <c r="A208" s="158"/>
      <c r="B208" s="158"/>
      <c r="C208" s="86"/>
      <c r="D208" s="86"/>
      <c r="E208" s="86" t="s">
        <v>652</v>
      </c>
      <c r="F208" s="86"/>
      <c r="G208" s="3"/>
      <c r="H208" s="3"/>
      <c r="I208" s="3"/>
      <c r="J208" s="3"/>
      <c r="K208" s="3"/>
      <c r="L208" s="3"/>
      <c r="M208" s="3"/>
      <c r="N208" s="3"/>
      <c r="O208" s="3"/>
      <c r="P208" s="3"/>
      <c r="Q208" s="3"/>
      <c r="R208" s="3"/>
      <c r="S208" s="3"/>
      <c r="T208" s="3"/>
      <c r="U208" s="3"/>
      <c r="V208" s="3"/>
      <c r="W208" s="3"/>
      <c r="X208" s="3"/>
      <c r="Y208" s="3"/>
      <c r="Z208" s="3"/>
    </row>
    <row r="209" spans="1:26" ht="15.75" customHeight="1">
      <c r="A209" s="158"/>
      <c r="B209" s="158"/>
      <c r="C209" s="86"/>
      <c r="D209" s="86"/>
      <c r="E209" s="86" t="s">
        <v>665</v>
      </c>
      <c r="F209" s="86"/>
      <c r="G209" s="3"/>
      <c r="H209" s="3"/>
      <c r="I209" s="3"/>
      <c r="J209" s="3"/>
      <c r="K209" s="3"/>
      <c r="L209" s="3"/>
      <c r="M209" s="3"/>
      <c r="N209" s="3"/>
      <c r="O209" s="3"/>
      <c r="P209" s="3"/>
      <c r="Q209" s="3"/>
      <c r="R209" s="3"/>
      <c r="S209" s="3"/>
      <c r="T209" s="3"/>
      <c r="U209" s="3"/>
      <c r="V209" s="3"/>
      <c r="W209" s="3"/>
      <c r="X209" s="3"/>
      <c r="Y209" s="3"/>
      <c r="Z209" s="3"/>
    </row>
    <row r="210" spans="1:26" ht="15.75" customHeight="1">
      <c r="A210" s="158"/>
      <c r="B210" s="159"/>
      <c r="C210" s="86"/>
      <c r="D210" s="86"/>
      <c r="E210" s="86" t="s">
        <v>713</v>
      </c>
      <c r="F210" s="86"/>
      <c r="G210" s="3"/>
      <c r="H210" s="3"/>
      <c r="I210" s="3"/>
      <c r="J210" s="3"/>
      <c r="K210" s="3"/>
      <c r="L210" s="3"/>
      <c r="M210" s="3"/>
      <c r="N210" s="3"/>
      <c r="O210" s="3"/>
      <c r="P210" s="3"/>
      <c r="Q210" s="3"/>
      <c r="R210" s="3"/>
      <c r="S210" s="3"/>
      <c r="T210" s="3"/>
      <c r="U210" s="3"/>
      <c r="V210" s="3"/>
      <c r="W210" s="3"/>
      <c r="X210" s="3"/>
      <c r="Y210" s="3"/>
      <c r="Z210" s="3"/>
    </row>
    <row r="211" spans="1:26" ht="21.75" customHeight="1">
      <c r="A211" s="158"/>
      <c r="B211" s="322" t="s">
        <v>416</v>
      </c>
      <c r="C211" s="86" t="s">
        <v>714</v>
      </c>
      <c r="D211" s="86" t="s">
        <v>714</v>
      </c>
      <c r="E211" s="86" t="s">
        <v>715</v>
      </c>
      <c r="F211" s="86" t="s">
        <v>646</v>
      </c>
    </row>
    <row r="212" spans="1:26" ht="15.75" customHeight="1">
      <c r="A212" s="158"/>
      <c r="B212" s="158"/>
      <c r="C212" s="86" t="s">
        <v>716</v>
      </c>
      <c r="D212" s="86" t="s">
        <v>716</v>
      </c>
      <c r="E212" s="86" t="s">
        <v>717</v>
      </c>
      <c r="F212" s="86"/>
    </row>
    <row r="213" spans="1:26" ht="15.75" customHeight="1">
      <c r="A213" s="158"/>
      <c r="B213" s="158"/>
      <c r="C213" s="32"/>
      <c r="D213" s="32"/>
      <c r="E213" s="86" t="s">
        <v>629</v>
      </c>
      <c r="F213" s="86"/>
    </row>
    <row r="214" spans="1:26" ht="15.75" customHeight="1">
      <c r="A214" s="158"/>
      <c r="B214" s="158"/>
      <c r="C214" s="32"/>
      <c r="D214" s="32"/>
      <c r="E214" s="86" t="s">
        <v>630</v>
      </c>
      <c r="F214" s="86"/>
    </row>
    <row r="215" spans="1:26" ht="15.75" customHeight="1">
      <c r="A215" s="158"/>
      <c r="B215" s="158"/>
      <c r="C215" s="32"/>
      <c r="D215" s="32"/>
      <c r="E215" s="86" t="s">
        <v>632</v>
      </c>
      <c r="F215" s="86"/>
    </row>
    <row r="216" spans="1:26" ht="15.75" customHeight="1">
      <c r="A216" s="158"/>
      <c r="B216" s="158"/>
      <c r="C216" s="32"/>
      <c r="D216" s="32"/>
      <c r="E216" s="86" t="s">
        <v>718</v>
      </c>
      <c r="F216" s="86"/>
    </row>
    <row r="217" spans="1:26" ht="15.75" customHeight="1">
      <c r="A217" s="159"/>
      <c r="B217" s="159"/>
      <c r="C217" s="32"/>
      <c r="D217" s="32"/>
      <c r="E217" s="86" t="s">
        <v>719</v>
      </c>
      <c r="F217" s="86"/>
    </row>
    <row r="218" spans="1:26" ht="15.75" customHeight="1">
      <c r="A218" s="3"/>
    </row>
    <row r="219" spans="1:26" ht="15.75" customHeight="1">
      <c r="A219" s="3"/>
    </row>
    <row r="220" spans="1:26" ht="15.75" customHeight="1">
      <c r="A220" s="3"/>
    </row>
    <row r="221" spans="1:26" ht="15.75" customHeight="1">
      <c r="A221" s="3"/>
    </row>
    <row r="222" spans="1:26" ht="15.75" customHeight="1">
      <c r="A222" s="3"/>
    </row>
    <row r="223" spans="1:26" ht="15.75" customHeight="1">
      <c r="A223" s="3"/>
    </row>
    <row r="224" spans="1:26" ht="15.75" customHeight="1">
      <c r="A224" s="3"/>
    </row>
    <row r="225" spans="1:1" ht="15.75" customHeight="1">
      <c r="A225" s="3"/>
    </row>
    <row r="226" spans="1:1" ht="15.75" customHeight="1">
      <c r="A226" s="3"/>
    </row>
    <row r="227" spans="1:1" ht="15.75" customHeight="1">
      <c r="A227" s="3"/>
    </row>
    <row r="228" spans="1:1" ht="15.75" customHeight="1">
      <c r="A228" s="3"/>
    </row>
    <row r="229" spans="1:1" ht="15.75" customHeight="1">
      <c r="A229" s="3"/>
    </row>
    <row r="230" spans="1:1" ht="15.75" customHeight="1">
      <c r="A230" s="3"/>
    </row>
    <row r="231" spans="1:1" ht="15.75" customHeight="1">
      <c r="A231" s="3"/>
    </row>
    <row r="232" spans="1:1" ht="15.75" customHeight="1">
      <c r="A232" s="3"/>
    </row>
    <row r="233" spans="1:1" ht="15.75" customHeight="1">
      <c r="A233" s="3"/>
    </row>
    <row r="234" spans="1:1" ht="15.75" customHeight="1">
      <c r="A234" s="3"/>
    </row>
    <row r="235" spans="1:1" ht="15.75" customHeight="1">
      <c r="A235" s="3"/>
    </row>
    <row r="236" spans="1:1" ht="15.75" customHeight="1">
      <c r="A236" s="3"/>
    </row>
    <row r="237" spans="1:1" ht="15.75" customHeight="1">
      <c r="A237" s="3"/>
    </row>
    <row r="238" spans="1:1" ht="15.75" customHeight="1">
      <c r="A238" s="3"/>
    </row>
    <row r="239" spans="1:1" ht="15.75" customHeight="1">
      <c r="A239" s="3"/>
    </row>
    <row r="240" spans="1:1" ht="15.75" customHeight="1">
      <c r="A240" s="3"/>
    </row>
    <row r="241" spans="1:1" ht="15.75" customHeight="1">
      <c r="A241" s="3"/>
    </row>
    <row r="242" spans="1:1" ht="15.75" customHeight="1">
      <c r="A242" s="3"/>
    </row>
    <row r="243" spans="1:1" ht="15.75" customHeight="1">
      <c r="A243" s="3"/>
    </row>
    <row r="244" spans="1:1" ht="15.75" customHeight="1">
      <c r="A244" s="3"/>
    </row>
    <row r="245" spans="1:1" ht="15.75" customHeight="1">
      <c r="A245" s="3"/>
    </row>
    <row r="246" spans="1:1" ht="15.75" customHeight="1">
      <c r="A246" s="3"/>
    </row>
    <row r="247" spans="1:1" ht="15.75" customHeight="1">
      <c r="A247" s="3"/>
    </row>
    <row r="248" spans="1:1" ht="15.75" customHeight="1">
      <c r="A248" s="3"/>
    </row>
    <row r="249" spans="1:1" ht="15.75" customHeight="1">
      <c r="A249" s="3"/>
    </row>
    <row r="250" spans="1:1" ht="15.75" customHeight="1">
      <c r="A250" s="3"/>
    </row>
    <row r="251" spans="1:1" ht="15.75" customHeight="1">
      <c r="A251" s="3"/>
    </row>
    <row r="252" spans="1:1" ht="15.75" customHeight="1">
      <c r="A252" s="3"/>
    </row>
    <row r="253" spans="1:1" ht="15.75" customHeight="1">
      <c r="A253" s="3"/>
    </row>
    <row r="254" spans="1:1" ht="15.75" customHeight="1">
      <c r="A254" s="3"/>
    </row>
    <row r="255" spans="1:1" ht="15.75" customHeight="1">
      <c r="A255" s="3"/>
    </row>
    <row r="256" spans="1:1" ht="15.75" customHeight="1">
      <c r="A256" s="3"/>
    </row>
    <row r="257" spans="1:1" ht="15.75" customHeight="1">
      <c r="A257" s="3"/>
    </row>
    <row r="258" spans="1:1" ht="15.75" customHeight="1">
      <c r="A258" s="3"/>
    </row>
    <row r="259" spans="1:1" ht="15.75" customHeight="1">
      <c r="A259" s="3"/>
    </row>
    <row r="260" spans="1:1" ht="15.75" customHeight="1">
      <c r="A260" s="3"/>
    </row>
    <row r="261" spans="1:1" ht="15.75" customHeight="1">
      <c r="A261" s="3"/>
    </row>
    <row r="262" spans="1:1" ht="15.75" customHeight="1">
      <c r="A262" s="3"/>
    </row>
    <row r="263" spans="1:1" ht="15.75" customHeight="1">
      <c r="A263" s="3"/>
    </row>
    <row r="264" spans="1:1" ht="15.75" customHeight="1">
      <c r="A264" s="3"/>
    </row>
    <row r="265" spans="1:1" ht="15.75" customHeight="1">
      <c r="A265" s="3"/>
    </row>
    <row r="266" spans="1:1" ht="15.75" customHeight="1">
      <c r="A266" s="3"/>
    </row>
    <row r="267" spans="1:1" ht="15.75" customHeight="1">
      <c r="A267" s="3"/>
    </row>
    <row r="268" spans="1:1" ht="15.75" customHeight="1">
      <c r="A268" s="3"/>
    </row>
    <row r="269" spans="1:1" ht="15.75" customHeight="1">
      <c r="A269" s="3"/>
    </row>
    <row r="270" spans="1:1" ht="15.75" customHeight="1">
      <c r="A270" s="3"/>
    </row>
    <row r="271" spans="1:1" ht="15.75" customHeight="1">
      <c r="A271" s="3"/>
    </row>
    <row r="272" spans="1:1" ht="15.75" customHeight="1">
      <c r="A272" s="3"/>
    </row>
    <row r="273" spans="1:1" ht="15.75" customHeight="1">
      <c r="A273" s="3"/>
    </row>
    <row r="274" spans="1:1" ht="15.75" customHeight="1">
      <c r="A274" s="3"/>
    </row>
    <row r="275" spans="1:1" ht="15.75" customHeight="1">
      <c r="A275" s="3"/>
    </row>
    <row r="276" spans="1:1" ht="15.75" customHeight="1">
      <c r="A276" s="3"/>
    </row>
    <row r="277" spans="1:1" ht="15.75" customHeight="1">
      <c r="A277" s="3"/>
    </row>
    <row r="278" spans="1:1" ht="15.75" customHeight="1">
      <c r="A278" s="3"/>
    </row>
    <row r="279" spans="1:1" ht="15.75" customHeight="1">
      <c r="A279" s="3"/>
    </row>
    <row r="280" spans="1:1" ht="15.75" customHeight="1">
      <c r="A280" s="3"/>
    </row>
    <row r="281" spans="1:1" ht="15.75" customHeight="1">
      <c r="A281" s="3"/>
    </row>
    <row r="282" spans="1:1" ht="15.75" customHeight="1">
      <c r="A282" s="3"/>
    </row>
    <row r="283" spans="1:1" ht="15.75" customHeight="1">
      <c r="A283" s="3"/>
    </row>
    <row r="284" spans="1:1" ht="15.75" customHeight="1">
      <c r="A284" s="3"/>
    </row>
    <row r="285" spans="1:1" ht="15.75" customHeight="1">
      <c r="A285" s="3"/>
    </row>
    <row r="286" spans="1:1" ht="15.75" customHeight="1">
      <c r="A286" s="3"/>
    </row>
    <row r="287" spans="1:1" ht="15.75" customHeight="1">
      <c r="A287" s="3"/>
    </row>
    <row r="288" spans="1:1" ht="15.75" customHeight="1">
      <c r="A288" s="3"/>
    </row>
    <row r="289" spans="1:1" ht="15.75" customHeight="1">
      <c r="A289" s="3"/>
    </row>
    <row r="290" spans="1:1" ht="15.75" customHeight="1">
      <c r="A290" s="3"/>
    </row>
    <row r="291" spans="1:1" ht="15.75" customHeight="1">
      <c r="A291" s="3"/>
    </row>
    <row r="292" spans="1:1" ht="15.75" customHeight="1">
      <c r="A292" s="3"/>
    </row>
    <row r="293" spans="1:1" ht="15.75" customHeight="1">
      <c r="A293" s="3"/>
    </row>
    <row r="294" spans="1:1" ht="15.75" customHeight="1">
      <c r="A294" s="3"/>
    </row>
    <row r="295" spans="1:1" ht="15.75" customHeight="1">
      <c r="A295" s="3"/>
    </row>
    <row r="296" spans="1:1" ht="15.75" customHeight="1">
      <c r="A296" s="3"/>
    </row>
    <row r="297" spans="1:1" ht="15.75" customHeight="1">
      <c r="A297" s="3"/>
    </row>
    <row r="298" spans="1:1" ht="15.75" customHeight="1">
      <c r="A298" s="3"/>
    </row>
    <row r="299" spans="1:1" ht="15.75" customHeight="1">
      <c r="A299" s="3"/>
    </row>
    <row r="300" spans="1:1" ht="15.75" customHeight="1">
      <c r="A300" s="3"/>
    </row>
    <row r="301" spans="1:1" ht="15.75" customHeight="1">
      <c r="A301" s="3"/>
    </row>
    <row r="302" spans="1:1" ht="15.75" customHeight="1">
      <c r="A302" s="3"/>
    </row>
    <row r="303" spans="1:1" ht="15.75" customHeight="1">
      <c r="A303" s="3"/>
    </row>
    <row r="304" spans="1:1" ht="15.75" customHeight="1">
      <c r="A304" s="3"/>
    </row>
    <row r="305" spans="1:1" ht="15.75" customHeight="1">
      <c r="A305" s="3"/>
    </row>
    <row r="306" spans="1:1" ht="15.75" customHeight="1">
      <c r="A306" s="3"/>
    </row>
    <row r="307" spans="1:1" ht="15.75" customHeight="1">
      <c r="A307" s="3"/>
    </row>
    <row r="308" spans="1:1" ht="15.75" customHeight="1">
      <c r="A308" s="3"/>
    </row>
    <row r="309" spans="1:1" ht="15.75" customHeight="1">
      <c r="A309" s="3"/>
    </row>
    <row r="310" spans="1:1" ht="15.75" customHeight="1">
      <c r="A310" s="3"/>
    </row>
    <row r="311" spans="1:1" ht="15.75" customHeight="1">
      <c r="A311" s="3"/>
    </row>
    <row r="312" spans="1:1" ht="15.75" customHeight="1">
      <c r="A312" s="3"/>
    </row>
    <row r="313" spans="1:1" ht="15.75" customHeight="1">
      <c r="A313" s="3"/>
    </row>
    <row r="314" spans="1:1" ht="15.75" customHeight="1">
      <c r="A314" s="3"/>
    </row>
    <row r="315" spans="1:1" ht="15.75" customHeight="1">
      <c r="A315" s="3"/>
    </row>
    <row r="316" spans="1:1" ht="15.75" customHeight="1">
      <c r="A316" s="3"/>
    </row>
    <row r="317" spans="1:1" ht="15.75" customHeight="1">
      <c r="A317" s="3"/>
    </row>
    <row r="318" spans="1:1" ht="15.75" customHeight="1">
      <c r="A318" s="3"/>
    </row>
    <row r="319" spans="1:1" ht="15.75" customHeight="1">
      <c r="A319" s="3"/>
    </row>
    <row r="320" spans="1:1" ht="15.75" customHeight="1">
      <c r="A320" s="3"/>
    </row>
    <row r="321" spans="1:1" ht="15.75" customHeight="1">
      <c r="A321" s="3"/>
    </row>
    <row r="322" spans="1:1" ht="15.75" customHeight="1">
      <c r="A322" s="3"/>
    </row>
    <row r="323" spans="1:1" ht="15.75" customHeight="1">
      <c r="A323" s="3"/>
    </row>
    <row r="324" spans="1:1" ht="15.75" customHeight="1">
      <c r="A324" s="3"/>
    </row>
    <row r="325" spans="1:1" ht="15.75" customHeight="1">
      <c r="A325" s="3"/>
    </row>
    <row r="326" spans="1:1" ht="15.75" customHeight="1">
      <c r="A326" s="3"/>
    </row>
    <row r="327" spans="1:1" ht="15.75" customHeight="1">
      <c r="A327" s="3"/>
    </row>
    <row r="328" spans="1:1" ht="15.75" customHeight="1">
      <c r="A328" s="3"/>
    </row>
    <row r="329" spans="1:1" ht="15.75" customHeight="1">
      <c r="A329" s="3"/>
    </row>
    <row r="330" spans="1:1" ht="15.75" customHeight="1">
      <c r="A330" s="3"/>
    </row>
    <row r="331" spans="1:1" ht="15.75" customHeight="1">
      <c r="A331" s="3"/>
    </row>
    <row r="332" spans="1:1" ht="15.75" customHeight="1">
      <c r="A332" s="3"/>
    </row>
    <row r="333" spans="1:1" ht="15.75" customHeight="1">
      <c r="A333" s="3"/>
    </row>
    <row r="334" spans="1:1" ht="15.75" customHeight="1">
      <c r="A334" s="3"/>
    </row>
    <row r="335" spans="1:1" ht="15.75" customHeight="1">
      <c r="A335" s="3"/>
    </row>
    <row r="336" spans="1:1" ht="15.75" customHeight="1">
      <c r="A336" s="3"/>
    </row>
    <row r="337" spans="1:1" ht="15.75" customHeight="1">
      <c r="A337" s="3"/>
    </row>
    <row r="338" spans="1:1" ht="15.75" customHeight="1">
      <c r="A338" s="3"/>
    </row>
    <row r="339" spans="1:1" ht="15.75" customHeight="1">
      <c r="A339" s="3"/>
    </row>
    <row r="340" spans="1:1" ht="15.75" customHeight="1">
      <c r="A340" s="3"/>
    </row>
    <row r="341" spans="1:1" ht="15.75" customHeight="1">
      <c r="A341" s="3"/>
    </row>
    <row r="342" spans="1:1" ht="15.75" customHeight="1">
      <c r="A342" s="3"/>
    </row>
    <row r="343" spans="1:1" ht="15.75" customHeight="1">
      <c r="A343" s="3"/>
    </row>
    <row r="344" spans="1:1" ht="15.75" customHeight="1">
      <c r="A344" s="3"/>
    </row>
    <row r="345" spans="1:1" ht="15.75" customHeight="1">
      <c r="A345" s="3"/>
    </row>
    <row r="346" spans="1:1" ht="15.75" customHeight="1">
      <c r="A346" s="3"/>
    </row>
    <row r="347" spans="1:1" ht="15.75" customHeight="1">
      <c r="A347" s="3"/>
    </row>
    <row r="348" spans="1:1" ht="15.75" customHeight="1">
      <c r="A348" s="3"/>
    </row>
    <row r="349" spans="1:1" ht="15.75" customHeight="1">
      <c r="A349" s="3"/>
    </row>
    <row r="350" spans="1:1" ht="15.75" customHeight="1">
      <c r="A350" s="3"/>
    </row>
    <row r="351" spans="1:1" ht="15.75" customHeight="1">
      <c r="A351" s="3"/>
    </row>
    <row r="352" spans="1:1" ht="15.75" customHeight="1">
      <c r="A352" s="3"/>
    </row>
    <row r="353" spans="1:1" ht="15.75" customHeight="1">
      <c r="A353" s="3"/>
    </row>
    <row r="354" spans="1:1" ht="15.75" customHeight="1">
      <c r="A354" s="3"/>
    </row>
    <row r="355" spans="1:1" ht="15.75" customHeight="1">
      <c r="A355" s="3"/>
    </row>
    <row r="356" spans="1:1" ht="15.75" customHeight="1">
      <c r="A356" s="3"/>
    </row>
    <row r="357" spans="1:1" ht="15.75" customHeight="1">
      <c r="A357" s="3"/>
    </row>
    <row r="358" spans="1:1" ht="15.75" customHeight="1">
      <c r="A358" s="3"/>
    </row>
    <row r="359" spans="1:1" ht="15.75" customHeight="1">
      <c r="A359" s="3"/>
    </row>
    <row r="360" spans="1:1" ht="15.75" customHeight="1">
      <c r="A360" s="3"/>
    </row>
    <row r="361" spans="1:1" ht="15.75" customHeight="1">
      <c r="A361" s="3"/>
    </row>
    <row r="362" spans="1:1" ht="15.75" customHeight="1">
      <c r="A362" s="3"/>
    </row>
    <row r="363" spans="1:1" ht="15.75" customHeight="1">
      <c r="A363" s="3"/>
    </row>
    <row r="364" spans="1:1" ht="15.75" customHeight="1">
      <c r="A364" s="3"/>
    </row>
    <row r="365" spans="1:1" ht="15.75" customHeight="1">
      <c r="A365" s="3"/>
    </row>
    <row r="366" spans="1:1" ht="15.75" customHeight="1">
      <c r="A366" s="3"/>
    </row>
    <row r="367" spans="1:1" ht="15.75" customHeight="1">
      <c r="A367" s="3"/>
    </row>
    <row r="368" spans="1:1" ht="15.75" customHeight="1">
      <c r="A368" s="3"/>
    </row>
    <row r="369" spans="1:1" ht="15.75" customHeight="1">
      <c r="A369" s="3"/>
    </row>
    <row r="370" spans="1:1" ht="15.75" customHeight="1">
      <c r="A370" s="3"/>
    </row>
    <row r="371" spans="1:1" ht="15.75" customHeight="1">
      <c r="A371" s="3"/>
    </row>
    <row r="372" spans="1:1" ht="15.75" customHeight="1">
      <c r="A372" s="3"/>
    </row>
    <row r="373" spans="1:1" ht="15.75" customHeight="1">
      <c r="A373" s="3"/>
    </row>
    <row r="374" spans="1:1" ht="15.75" customHeight="1">
      <c r="A374" s="3"/>
    </row>
    <row r="375" spans="1:1" ht="15.75" customHeight="1">
      <c r="A375" s="3"/>
    </row>
    <row r="376" spans="1:1" ht="15.75" customHeight="1">
      <c r="A376" s="3"/>
    </row>
    <row r="377" spans="1:1" ht="15.75" customHeight="1">
      <c r="A377" s="3"/>
    </row>
    <row r="378" spans="1:1" ht="15.75" customHeight="1">
      <c r="A378" s="3"/>
    </row>
    <row r="379" spans="1:1" ht="15.75" customHeight="1">
      <c r="A379" s="3"/>
    </row>
    <row r="380" spans="1:1" ht="15.75" customHeight="1">
      <c r="A380" s="3"/>
    </row>
    <row r="381" spans="1:1" ht="15.75" customHeight="1">
      <c r="A381" s="3"/>
    </row>
    <row r="382" spans="1:1" ht="15.75" customHeight="1">
      <c r="A382" s="3"/>
    </row>
    <row r="383" spans="1:1" ht="15.75" customHeight="1">
      <c r="A383" s="3"/>
    </row>
    <row r="384" spans="1:1" ht="15.75" customHeight="1">
      <c r="A384" s="3"/>
    </row>
    <row r="385" spans="1:1" ht="15.75" customHeight="1">
      <c r="A385" s="3"/>
    </row>
    <row r="386" spans="1:1" ht="15.75" customHeight="1">
      <c r="A386" s="3"/>
    </row>
    <row r="387" spans="1:1" ht="15.75" customHeight="1">
      <c r="A387" s="3"/>
    </row>
    <row r="388" spans="1:1" ht="15.75" customHeight="1">
      <c r="A388" s="3"/>
    </row>
    <row r="389" spans="1:1" ht="15.75" customHeight="1">
      <c r="A389" s="3"/>
    </row>
    <row r="390" spans="1:1" ht="15.75" customHeight="1">
      <c r="A390" s="3"/>
    </row>
    <row r="391" spans="1:1" ht="15.75" customHeight="1">
      <c r="A391" s="3"/>
    </row>
    <row r="392" spans="1:1" ht="15.75" customHeight="1">
      <c r="A392" s="3"/>
    </row>
    <row r="393" spans="1:1" ht="15.75" customHeight="1">
      <c r="A393" s="3"/>
    </row>
    <row r="394" spans="1:1" ht="15.75" customHeight="1">
      <c r="A394" s="3"/>
    </row>
    <row r="395" spans="1:1" ht="15.75" customHeight="1">
      <c r="A395" s="3"/>
    </row>
    <row r="396" spans="1:1" ht="15.75" customHeight="1">
      <c r="A396" s="3"/>
    </row>
    <row r="397" spans="1:1" ht="15.75" customHeight="1">
      <c r="A397" s="3"/>
    </row>
    <row r="398" spans="1:1" ht="15.75" customHeight="1">
      <c r="A398" s="3"/>
    </row>
    <row r="399" spans="1:1" ht="15.75" customHeight="1">
      <c r="A399" s="3"/>
    </row>
    <row r="400" spans="1:1" ht="15.75" customHeight="1">
      <c r="A400" s="3"/>
    </row>
    <row r="401" spans="1:1" ht="15.75" customHeight="1">
      <c r="A401" s="3"/>
    </row>
    <row r="402" spans="1:1" ht="15.75" customHeight="1">
      <c r="A402" s="3"/>
    </row>
    <row r="403" spans="1:1" ht="15.75" customHeight="1">
      <c r="A403" s="3"/>
    </row>
    <row r="404" spans="1:1" ht="15.75" customHeight="1">
      <c r="A404" s="3"/>
    </row>
    <row r="405" spans="1:1" ht="15.75" customHeight="1">
      <c r="A405" s="3"/>
    </row>
    <row r="406" spans="1:1" ht="15.75" customHeight="1">
      <c r="A406" s="3"/>
    </row>
    <row r="407" spans="1:1" ht="15.75" customHeight="1">
      <c r="A407" s="3"/>
    </row>
    <row r="408" spans="1:1" ht="15.75" customHeight="1">
      <c r="A408" s="3"/>
    </row>
    <row r="409" spans="1:1" ht="15.75" customHeight="1">
      <c r="A409" s="3"/>
    </row>
    <row r="410" spans="1:1" ht="15.75" customHeight="1">
      <c r="A410" s="3"/>
    </row>
    <row r="411" spans="1:1" ht="15.75" customHeight="1">
      <c r="A411" s="3"/>
    </row>
    <row r="412" spans="1:1" ht="15.75" customHeight="1">
      <c r="A412" s="3"/>
    </row>
    <row r="413" spans="1:1" ht="15.75" customHeight="1">
      <c r="A413" s="3"/>
    </row>
    <row r="414" spans="1:1" ht="15.75" customHeight="1">
      <c r="A414" s="3"/>
    </row>
    <row r="415" spans="1:1" ht="15.75" customHeight="1">
      <c r="A415" s="3"/>
    </row>
    <row r="416" spans="1:1" ht="15.75" customHeight="1">
      <c r="A416" s="3"/>
    </row>
    <row r="417" spans="1:1" ht="15.75" customHeight="1">
      <c r="A417" s="3"/>
    </row>
    <row r="418" spans="1:1" ht="15.75" customHeight="1">
      <c r="A418" s="3"/>
    </row>
    <row r="419" spans="1:1" ht="15.75" customHeight="1">
      <c r="A419" s="3"/>
    </row>
    <row r="420" spans="1:1" ht="15.75" customHeight="1">
      <c r="A420" s="3"/>
    </row>
    <row r="421" spans="1:1" ht="15.75" customHeight="1">
      <c r="A421" s="3"/>
    </row>
    <row r="422" spans="1:1" ht="15.75" customHeight="1">
      <c r="A422" s="3"/>
    </row>
    <row r="423" spans="1:1" ht="15.75" customHeight="1">
      <c r="A423" s="3"/>
    </row>
    <row r="424" spans="1:1" ht="15.75" customHeight="1">
      <c r="A424" s="3"/>
    </row>
    <row r="425" spans="1:1" ht="15.75" customHeight="1">
      <c r="A425" s="3"/>
    </row>
    <row r="426" spans="1:1" ht="15.75" customHeight="1">
      <c r="A426" s="3"/>
    </row>
    <row r="427" spans="1:1" ht="15.75" customHeight="1">
      <c r="A427" s="3"/>
    </row>
    <row r="428" spans="1:1" ht="15.75" customHeight="1">
      <c r="A428" s="3"/>
    </row>
    <row r="429" spans="1:1" ht="15.75" customHeight="1">
      <c r="A429" s="3"/>
    </row>
    <row r="430" spans="1:1" ht="15.75" customHeight="1">
      <c r="A430" s="3"/>
    </row>
    <row r="431" spans="1:1" ht="15.75" customHeight="1">
      <c r="A431" s="3"/>
    </row>
    <row r="432" spans="1:1" ht="15.75" customHeight="1">
      <c r="A432" s="3"/>
    </row>
    <row r="433" spans="1:1" ht="15.75" customHeight="1">
      <c r="A433" s="3"/>
    </row>
    <row r="434" spans="1:1" ht="15.75" customHeight="1">
      <c r="A434" s="3"/>
    </row>
    <row r="435" spans="1:1" ht="15.75" customHeight="1">
      <c r="A435" s="3"/>
    </row>
    <row r="436" spans="1:1" ht="15.75" customHeight="1">
      <c r="A436" s="3"/>
    </row>
    <row r="437" spans="1:1" ht="15.75" customHeight="1">
      <c r="A437" s="3"/>
    </row>
    <row r="438" spans="1:1" ht="15.75" customHeight="1">
      <c r="A438" s="3"/>
    </row>
    <row r="439" spans="1:1" ht="15.75" customHeight="1">
      <c r="A439" s="3"/>
    </row>
    <row r="440" spans="1:1" ht="15.75" customHeight="1">
      <c r="A440" s="3"/>
    </row>
    <row r="441" spans="1:1" ht="15.75" customHeight="1">
      <c r="A441" s="3"/>
    </row>
    <row r="442" spans="1:1" ht="15.75" customHeight="1">
      <c r="A442" s="3"/>
    </row>
    <row r="443" spans="1:1" ht="15.75" customHeight="1">
      <c r="A443" s="3"/>
    </row>
    <row r="444" spans="1:1" ht="15.75" customHeight="1">
      <c r="A444" s="3"/>
    </row>
    <row r="445" spans="1:1" ht="15.75" customHeight="1">
      <c r="A445" s="3"/>
    </row>
    <row r="446" spans="1:1" ht="15.75" customHeight="1">
      <c r="A446" s="3"/>
    </row>
    <row r="447" spans="1:1" ht="15.75" customHeight="1">
      <c r="A447" s="3"/>
    </row>
    <row r="448" spans="1:1" ht="15.75" customHeight="1">
      <c r="A448" s="3"/>
    </row>
    <row r="449" spans="1:1" ht="15.75" customHeight="1">
      <c r="A449" s="3"/>
    </row>
    <row r="450" spans="1:1" ht="15.75" customHeight="1">
      <c r="A450" s="3"/>
    </row>
    <row r="451" spans="1:1" ht="15.75" customHeight="1">
      <c r="A451" s="3"/>
    </row>
    <row r="452" spans="1:1" ht="15.75" customHeight="1">
      <c r="A452" s="3"/>
    </row>
    <row r="453" spans="1:1" ht="15.75" customHeight="1">
      <c r="A453" s="3"/>
    </row>
    <row r="454" spans="1:1" ht="15.75" customHeight="1">
      <c r="A454" s="3"/>
    </row>
    <row r="455" spans="1:1" ht="15.75" customHeight="1">
      <c r="A455" s="3"/>
    </row>
    <row r="456" spans="1:1" ht="15.75" customHeight="1">
      <c r="A456" s="3"/>
    </row>
    <row r="457" spans="1:1" ht="15.75" customHeight="1">
      <c r="A457" s="3"/>
    </row>
    <row r="458" spans="1:1" ht="15.75" customHeight="1">
      <c r="A458" s="3"/>
    </row>
    <row r="459" spans="1:1" ht="15.75" customHeight="1">
      <c r="A459" s="3"/>
    </row>
    <row r="460" spans="1:1" ht="15.75" customHeight="1">
      <c r="A460" s="3"/>
    </row>
    <row r="461" spans="1:1" ht="15.75" customHeight="1">
      <c r="A461" s="3"/>
    </row>
    <row r="462" spans="1:1" ht="15.75" customHeight="1">
      <c r="A462" s="3"/>
    </row>
    <row r="463" spans="1:1" ht="15.75" customHeight="1">
      <c r="A463" s="3"/>
    </row>
    <row r="464" spans="1:1" ht="15.75" customHeight="1">
      <c r="A464" s="3"/>
    </row>
    <row r="465" spans="1:1" ht="15.75" customHeight="1">
      <c r="A465" s="3"/>
    </row>
    <row r="466" spans="1:1" ht="15.75" customHeight="1">
      <c r="A466" s="3"/>
    </row>
    <row r="467" spans="1:1" ht="15.75" customHeight="1">
      <c r="A467" s="3"/>
    </row>
    <row r="468" spans="1:1" ht="15.75" customHeight="1">
      <c r="A468" s="3"/>
    </row>
    <row r="469" spans="1:1" ht="15.75" customHeight="1">
      <c r="A469" s="3"/>
    </row>
    <row r="470" spans="1:1" ht="15.75" customHeight="1">
      <c r="A470" s="3"/>
    </row>
    <row r="471" spans="1:1" ht="15.75" customHeight="1">
      <c r="A471" s="3"/>
    </row>
    <row r="472" spans="1:1" ht="15.75" customHeight="1">
      <c r="A472" s="3"/>
    </row>
    <row r="473" spans="1:1" ht="15.75" customHeight="1">
      <c r="A473" s="3"/>
    </row>
    <row r="474" spans="1:1" ht="15.75" customHeight="1">
      <c r="A474" s="3"/>
    </row>
    <row r="475" spans="1:1" ht="15.75" customHeight="1">
      <c r="A475" s="3"/>
    </row>
    <row r="476" spans="1:1" ht="15.75" customHeight="1">
      <c r="A476" s="3"/>
    </row>
    <row r="477" spans="1:1" ht="15.75" customHeight="1">
      <c r="A477" s="3"/>
    </row>
    <row r="478" spans="1:1" ht="15.75" customHeight="1">
      <c r="A478" s="3"/>
    </row>
    <row r="479" spans="1:1" ht="15.75" customHeight="1">
      <c r="A479" s="3"/>
    </row>
    <row r="480" spans="1:1" ht="15.75" customHeight="1">
      <c r="A480" s="3"/>
    </row>
    <row r="481" spans="1:1" ht="15.75" customHeight="1">
      <c r="A481" s="3"/>
    </row>
    <row r="482" spans="1:1" ht="15.75" customHeight="1">
      <c r="A482" s="3"/>
    </row>
    <row r="483" spans="1:1" ht="15.75" customHeight="1">
      <c r="A483" s="3"/>
    </row>
    <row r="484" spans="1:1" ht="15.75" customHeight="1">
      <c r="A484" s="3"/>
    </row>
    <row r="485" spans="1:1" ht="15.75" customHeight="1">
      <c r="A485" s="3"/>
    </row>
    <row r="486" spans="1:1" ht="15.75" customHeight="1">
      <c r="A486" s="3"/>
    </row>
    <row r="487" spans="1:1" ht="15.75" customHeight="1">
      <c r="A487" s="3"/>
    </row>
    <row r="488" spans="1:1" ht="15.75" customHeight="1">
      <c r="A488" s="3"/>
    </row>
    <row r="489" spans="1:1" ht="15.75" customHeight="1">
      <c r="A489" s="3"/>
    </row>
    <row r="490" spans="1:1" ht="15.75" customHeight="1">
      <c r="A490" s="3"/>
    </row>
    <row r="491" spans="1:1" ht="15.75" customHeight="1">
      <c r="A491" s="3"/>
    </row>
    <row r="492" spans="1:1" ht="15.75" customHeight="1">
      <c r="A492" s="3"/>
    </row>
    <row r="493" spans="1:1" ht="15.75" customHeight="1">
      <c r="A493" s="3"/>
    </row>
    <row r="494" spans="1:1" ht="15.75" customHeight="1">
      <c r="A494" s="3"/>
    </row>
    <row r="495" spans="1:1" ht="15.75" customHeight="1">
      <c r="A495" s="3"/>
    </row>
    <row r="496" spans="1:1" ht="15.75" customHeight="1">
      <c r="A496" s="3"/>
    </row>
    <row r="497" spans="1:1" ht="15.75" customHeight="1">
      <c r="A497" s="3"/>
    </row>
    <row r="498" spans="1:1" ht="15.75" customHeight="1">
      <c r="A498" s="3"/>
    </row>
    <row r="499" spans="1:1" ht="15.75" customHeight="1">
      <c r="A499" s="3"/>
    </row>
    <row r="500" spans="1:1" ht="15.75" customHeight="1">
      <c r="A500" s="3"/>
    </row>
    <row r="501" spans="1:1" ht="15.75" customHeight="1">
      <c r="A501" s="3"/>
    </row>
    <row r="502" spans="1:1" ht="15.75" customHeight="1">
      <c r="A502" s="3"/>
    </row>
    <row r="503" spans="1:1" ht="15.75" customHeight="1">
      <c r="A503" s="3"/>
    </row>
    <row r="504" spans="1:1" ht="15.75" customHeight="1">
      <c r="A504" s="3"/>
    </row>
    <row r="505" spans="1:1" ht="15.75" customHeight="1">
      <c r="A505" s="3"/>
    </row>
    <row r="506" spans="1:1" ht="15.75" customHeight="1">
      <c r="A506" s="3"/>
    </row>
    <row r="507" spans="1:1" ht="15.75" customHeight="1">
      <c r="A507" s="3"/>
    </row>
    <row r="508" spans="1:1" ht="15.75" customHeight="1">
      <c r="A508" s="3"/>
    </row>
    <row r="509" spans="1:1" ht="15.75" customHeight="1">
      <c r="A509" s="3"/>
    </row>
    <row r="510" spans="1:1" ht="15.75" customHeight="1">
      <c r="A510" s="3"/>
    </row>
    <row r="511" spans="1:1" ht="15.75" customHeight="1">
      <c r="A511" s="3"/>
    </row>
    <row r="512" spans="1:1" ht="15.75" customHeight="1">
      <c r="A512" s="3"/>
    </row>
    <row r="513" spans="1:1" ht="15.75" customHeight="1">
      <c r="A513" s="3"/>
    </row>
    <row r="514" spans="1:1" ht="15.75" customHeight="1">
      <c r="A514" s="3"/>
    </row>
    <row r="515" spans="1:1" ht="15.75" customHeight="1">
      <c r="A515" s="3"/>
    </row>
    <row r="516" spans="1:1" ht="15.75" customHeight="1">
      <c r="A516" s="3"/>
    </row>
    <row r="517" spans="1:1" ht="15.75" customHeight="1">
      <c r="A517" s="3"/>
    </row>
    <row r="518" spans="1:1" ht="15.75" customHeight="1">
      <c r="A518" s="3"/>
    </row>
    <row r="519" spans="1:1" ht="15.75" customHeight="1">
      <c r="A519" s="3"/>
    </row>
    <row r="520" spans="1:1" ht="15.75" customHeight="1">
      <c r="A520" s="3"/>
    </row>
    <row r="521" spans="1:1" ht="15.75" customHeight="1">
      <c r="A521" s="3"/>
    </row>
    <row r="522" spans="1:1" ht="15.75" customHeight="1">
      <c r="A522" s="3"/>
    </row>
    <row r="523" spans="1:1" ht="15.75" customHeight="1">
      <c r="A523" s="3"/>
    </row>
    <row r="524" spans="1:1" ht="15.75" customHeight="1">
      <c r="A524" s="3"/>
    </row>
    <row r="525" spans="1:1" ht="15.75" customHeight="1">
      <c r="A525" s="3"/>
    </row>
    <row r="526" spans="1:1" ht="15.75" customHeight="1">
      <c r="A526" s="3"/>
    </row>
    <row r="527" spans="1:1" ht="15.75" customHeight="1">
      <c r="A527" s="3"/>
    </row>
    <row r="528" spans="1:1" ht="15.75" customHeight="1">
      <c r="A528" s="3"/>
    </row>
    <row r="529" spans="1:1" ht="15.75" customHeight="1">
      <c r="A529" s="3"/>
    </row>
    <row r="530" spans="1:1" ht="15.75" customHeight="1">
      <c r="A530" s="3"/>
    </row>
    <row r="531" spans="1:1" ht="15.75" customHeight="1">
      <c r="A531" s="3"/>
    </row>
    <row r="532" spans="1:1" ht="15.75" customHeight="1">
      <c r="A532" s="3"/>
    </row>
    <row r="533" spans="1:1" ht="15.75" customHeight="1">
      <c r="A533" s="3"/>
    </row>
    <row r="534" spans="1:1" ht="15.75" customHeight="1">
      <c r="A534" s="3"/>
    </row>
    <row r="535" spans="1:1" ht="15.75" customHeight="1">
      <c r="A535" s="3"/>
    </row>
    <row r="536" spans="1:1" ht="15.75" customHeight="1">
      <c r="A536" s="3"/>
    </row>
    <row r="537" spans="1:1" ht="15.75" customHeight="1">
      <c r="A537" s="3"/>
    </row>
    <row r="538" spans="1:1" ht="15.75" customHeight="1">
      <c r="A538" s="3"/>
    </row>
    <row r="539" spans="1:1" ht="15.75" customHeight="1">
      <c r="A539" s="3"/>
    </row>
    <row r="540" spans="1:1" ht="15.75" customHeight="1">
      <c r="A540" s="3"/>
    </row>
    <row r="541" spans="1:1" ht="15.75" customHeight="1">
      <c r="A541" s="3"/>
    </row>
    <row r="542" spans="1:1" ht="15.75" customHeight="1">
      <c r="A542" s="3"/>
    </row>
    <row r="543" spans="1:1" ht="15.75" customHeight="1">
      <c r="A543" s="3"/>
    </row>
    <row r="544" spans="1:1" ht="15.75" customHeight="1">
      <c r="A544" s="3"/>
    </row>
    <row r="545" spans="1:1" ht="15.75" customHeight="1">
      <c r="A545" s="3"/>
    </row>
    <row r="546" spans="1:1" ht="15.75" customHeight="1">
      <c r="A546" s="3"/>
    </row>
    <row r="547" spans="1:1" ht="15.75" customHeight="1">
      <c r="A547" s="3"/>
    </row>
    <row r="548" spans="1:1" ht="15.75" customHeight="1">
      <c r="A548" s="3"/>
    </row>
    <row r="549" spans="1:1" ht="15.75" customHeight="1">
      <c r="A549" s="3"/>
    </row>
    <row r="550" spans="1:1" ht="15.75" customHeight="1">
      <c r="A550" s="3"/>
    </row>
    <row r="551" spans="1:1" ht="15.75" customHeight="1">
      <c r="A551" s="3"/>
    </row>
    <row r="552" spans="1:1" ht="15.75" customHeight="1">
      <c r="A552" s="3"/>
    </row>
    <row r="553" spans="1:1" ht="15.75" customHeight="1">
      <c r="A553" s="3"/>
    </row>
    <row r="554" spans="1:1" ht="15.75" customHeight="1">
      <c r="A554" s="3"/>
    </row>
    <row r="555" spans="1:1" ht="15.75" customHeight="1">
      <c r="A555" s="3"/>
    </row>
    <row r="556" spans="1:1" ht="15.75" customHeight="1">
      <c r="A556" s="3"/>
    </row>
    <row r="557" spans="1:1" ht="15.75" customHeight="1">
      <c r="A557" s="3"/>
    </row>
    <row r="558" spans="1:1" ht="15.75" customHeight="1">
      <c r="A558" s="3"/>
    </row>
    <row r="559" spans="1:1" ht="15.75" customHeight="1">
      <c r="A559" s="3"/>
    </row>
    <row r="560" spans="1:1" ht="15.75" customHeight="1">
      <c r="A560" s="3"/>
    </row>
    <row r="561" spans="1:1" ht="15.75" customHeight="1">
      <c r="A561" s="3"/>
    </row>
    <row r="562" spans="1:1" ht="15.75" customHeight="1">
      <c r="A562" s="3"/>
    </row>
    <row r="563" spans="1:1" ht="15.75" customHeight="1">
      <c r="A563" s="3"/>
    </row>
    <row r="564" spans="1:1" ht="15.75" customHeight="1">
      <c r="A564" s="3"/>
    </row>
    <row r="565" spans="1:1" ht="15.75" customHeight="1">
      <c r="A565" s="3"/>
    </row>
    <row r="566" spans="1:1" ht="15.75" customHeight="1">
      <c r="A566" s="3"/>
    </row>
    <row r="567" spans="1:1" ht="15.75" customHeight="1">
      <c r="A567" s="3"/>
    </row>
    <row r="568" spans="1:1" ht="15.75" customHeight="1">
      <c r="A568" s="3"/>
    </row>
    <row r="569" spans="1:1" ht="15.75" customHeight="1">
      <c r="A569" s="3"/>
    </row>
    <row r="570" spans="1:1" ht="15.75" customHeight="1">
      <c r="A570" s="3"/>
    </row>
    <row r="571" spans="1:1" ht="15.75" customHeight="1">
      <c r="A571" s="3"/>
    </row>
    <row r="572" spans="1:1" ht="15.75" customHeight="1">
      <c r="A572" s="3"/>
    </row>
    <row r="573" spans="1:1" ht="15.75" customHeight="1">
      <c r="A573" s="3"/>
    </row>
    <row r="574" spans="1:1" ht="15.75" customHeight="1">
      <c r="A574" s="3"/>
    </row>
    <row r="575" spans="1:1" ht="15.75" customHeight="1">
      <c r="A575" s="3"/>
    </row>
    <row r="576" spans="1:1" ht="15.75" customHeight="1">
      <c r="A576" s="3"/>
    </row>
    <row r="577" spans="1:1" ht="15.75" customHeight="1">
      <c r="A577" s="3"/>
    </row>
    <row r="578" spans="1:1" ht="15.75" customHeight="1">
      <c r="A578" s="3"/>
    </row>
    <row r="579" spans="1:1" ht="15.75" customHeight="1">
      <c r="A579" s="3"/>
    </row>
    <row r="580" spans="1:1" ht="15.75" customHeight="1">
      <c r="A580" s="3"/>
    </row>
    <row r="581" spans="1:1" ht="15.75" customHeight="1">
      <c r="A581" s="3"/>
    </row>
    <row r="582" spans="1:1" ht="15.75" customHeight="1">
      <c r="A582" s="3"/>
    </row>
    <row r="583" spans="1:1" ht="15.75" customHeight="1">
      <c r="A583" s="3"/>
    </row>
    <row r="584" spans="1:1" ht="15.75" customHeight="1">
      <c r="A584" s="3"/>
    </row>
    <row r="585" spans="1:1" ht="15.75" customHeight="1">
      <c r="A585" s="3"/>
    </row>
    <row r="586" spans="1:1" ht="15.75" customHeight="1">
      <c r="A586" s="3"/>
    </row>
    <row r="587" spans="1:1" ht="15.75" customHeight="1">
      <c r="A587" s="3"/>
    </row>
    <row r="588" spans="1:1" ht="15.75" customHeight="1">
      <c r="A588" s="3"/>
    </row>
    <row r="589" spans="1:1" ht="15.75" customHeight="1">
      <c r="A589" s="3"/>
    </row>
    <row r="590" spans="1:1" ht="15.75" customHeight="1">
      <c r="A590" s="3"/>
    </row>
    <row r="591" spans="1:1" ht="15.75" customHeight="1">
      <c r="A591" s="3"/>
    </row>
    <row r="592" spans="1:1" ht="15.75" customHeight="1">
      <c r="A592" s="3"/>
    </row>
    <row r="593" spans="1:1" ht="15.75" customHeight="1">
      <c r="A593" s="3"/>
    </row>
    <row r="594" spans="1:1" ht="15.75" customHeight="1">
      <c r="A594" s="3"/>
    </row>
    <row r="595" spans="1:1" ht="15.75" customHeight="1">
      <c r="A595" s="3"/>
    </row>
    <row r="596" spans="1:1" ht="15.75" customHeight="1">
      <c r="A596" s="3"/>
    </row>
    <row r="597" spans="1:1" ht="15.75" customHeight="1">
      <c r="A597" s="3"/>
    </row>
    <row r="598" spans="1:1" ht="15.75" customHeight="1">
      <c r="A598" s="3"/>
    </row>
    <row r="599" spans="1:1" ht="15.75" customHeight="1">
      <c r="A599" s="3"/>
    </row>
    <row r="600" spans="1:1" ht="15.75" customHeight="1">
      <c r="A600" s="3"/>
    </row>
    <row r="601" spans="1:1" ht="15.75" customHeight="1">
      <c r="A601" s="3"/>
    </row>
    <row r="602" spans="1:1" ht="15.75" customHeight="1">
      <c r="A602" s="3"/>
    </row>
    <row r="603" spans="1:1" ht="15.75" customHeight="1">
      <c r="A603" s="3"/>
    </row>
    <row r="604" spans="1:1" ht="15.75" customHeight="1">
      <c r="A604" s="3"/>
    </row>
    <row r="605" spans="1:1" ht="15.75" customHeight="1">
      <c r="A605" s="3"/>
    </row>
    <row r="606" spans="1:1" ht="15.75" customHeight="1">
      <c r="A606" s="3"/>
    </row>
    <row r="607" spans="1:1" ht="15.75" customHeight="1">
      <c r="A607" s="3"/>
    </row>
    <row r="608" spans="1:1" ht="15.75" customHeight="1">
      <c r="A608" s="3"/>
    </row>
    <row r="609" spans="1:1" ht="15.75" customHeight="1">
      <c r="A609" s="3"/>
    </row>
    <row r="610" spans="1:1" ht="15.75" customHeight="1">
      <c r="A610" s="3"/>
    </row>
    <row r="611" spans="1:1" ht="15.75" customHeight="1">
      <c r="A611" s="3"/>
    </row>
    <row r="612" spans="1:1" ht="15.75" customHeight="1">
      <c r="A612" s="3"/>
    </row>
    <row r="613" spans="1:1" ht="15.75" customHeight="1">
      <c r="A613" s="3"/>
    </row>
    <row r="614" spans="1:1" ht="15.75" customHeight="1">
      <c r="A614" s="3"/>
    </row>
    <row r="615" spans="1:1" ht="15.75" customHeight="1">
      <c r="A615" s="3"/>
    </row>
    <row r="616" spans="1:1" ht="15.75" customHeight="1">
      <c r="A616" s="3"/>
    </row>
    <row r="617" spans="1:1" ht="15.75" customHeight="1">
      <c r="A617" s="3"/>
    </row>
    <row r="618" spans="1:1" ht="15.75" customHeight="1">
      <c r="A618" s="3"/>
    </row>
    <row r="619" spans="1:1" ht="15.75" customHeight="1">
      <c r="A619" s="3"/>
    </row>
    <row r="620" spans="1:1" ht="15.75" customHeight="1">
      <c r="A620" s="3"/>
    </row>
    <row r="621" spans="1:1" ht="15.75" customHeight="1">
      <c r="A621" s="3"/>
    </row>
    <row r="622" spans="1:1" ht="15.75" customHeight="1">
      <c r="A622" s="3"/>
    </row>
    <row r="623" spans="1:1" ht="15.75" customHeight="1">
      <c r="A623" s="3"/>
    </row>
    <row r="624" spans="1:1" ht="15.75" customHeight="1">
      <c r="A624" s="3"/>
    </row>
    <row r="625" spans="1:1" ht="15.75" customHeight="1">
      <c r="A625" s="3"/>
    </row>
    <row r="626" spans="1:1" ht="15.75" customHeight="1">
      <c r="A626" s="3"/>
    </row>
    <row r="627" spans="1:1" ht="15.75" customHeight="1">
      <c r="A627" s="3"/>
    </row>
    <row r="628" spans="1:1" ht="15.75" customHeight="1">
      <c r="A628" s="3"/>
    </row>
    <row r="629" spans="1:1" ht="15.75" customHeight="1">
      <c r="A629" s="3"/>
    </row>
    <row r="630" spans="1:1" ht="15.75" customHeight="1">
      <c r="A630" s="3"/>
    </row>
    <row r="631" spans="1:1" ht="15.75" customHeight="1">
      <c r="A631" s="3"/>
    </row>
    <row r="632" spans="1:1" ht="15.75" customHeight="1">
      <c r="A632" s="3"/>
    </row>
    <row r="633" spans="1:1" ht="15.75" customHeight="1">
      <c r="A633" s="3"/>
    </row>
    <row r="634" spans="1:1" ht="15.75" customHeight="1">
      <c r="A634" s="3"/>
    </row>
    <row r="635" spans="1:1" ht="15.75" customHeight="1">
      <c r="A635" s="3"/>
    </row>
    <row r="636" spans="1:1" ht="15.75" customHeight="1">
      <c r="A636" s="3"/>
    </row>
    <row r="637" spans="1:1" ht="15.75" customHeight="1">
      <c r="A637" s="3"/>
    </row>
    <row r="638" spans="1:1" ht="15.75" customHeight="1">
      <c r="A638" s="3"/>
    </row>
    <row r="639" spans="1:1" ht="15.75" customHeight="1">
      <c r="A639" s="3"/>
    </row>
    <row r="640" spans="1:1" ht="15.75" customHeight="1">
      <c r="A640" s="3"/>
    </row>
    <row r="641" spans="1:1" ht="15.75" customHeight="1">
      <c r="A641" s="3"/>
    </row>
    <row r="642" spans="1:1" ht="15.75" customHeight="1">
      <c r="A642" s="3"/>
    </row>
    <row r="643" spans="1:1" ht="15.75" customHeight="1">
      <c r="A643" s="3"/>
    </row>
    <row r="644" spans="1:1" ht="15.75" customHeight="1">
      <c r="A644" s="3"/>
    </row>
    <row r="645" spans="1:1" ht="15.75" customHeight="1">
      <c r="A645" s="3"/>
    </row>
    <row r="646" spans="1:1" ht="15.75" customHeight="1">
      <c r="A646" s="3"/>
    </row>
    <row r="647" spans="1:1" ht="15.75" customHeight="1">
      <c r="A647" s="3"/>
    </row>
    <row r="648" spans="1:1" ht="15.75" customHeight="1">
      <c r="A648" s="3"/>
    </row>
    <row r="649" spans="1:1" ht="15.75" customHeight="1">
      <c r="A649" s="3"/>
    </row>
    <row r="650" spans="1:1" ht="15.75" customHeight="1">
      <c r="A650" s="3"/>
    </row>
    <row r="651" spans="1:1" ht="15.75" customHeight="1">
      <c r="A651" s="3"/>
    </row>
    <row r="652" spans="1:1" ht="15.75" customHeight="1">
      <c r="A652" s="3"/>
    </row>
    <row r="653" spans="1:1" ht="15.75" customHeight="1">
      <c r="A653" s="3"/>
    </row>
    <row r="654" spans="1:1" ht="15.75" customHeight="1">
      <c r="A654" s="3"/>
    </row>
    <row r="655" spans="1:1" ht="15.75" customHeight="1">
      <c r="A655" s="3"/>
    </row>
    <row r="656" spans="1:1" ht="15.75" customHeight="1">
      <c r="A656" s="3"/>
    </row>
    <row r="657" spans="1:1" ht="15.75" customHeight="1">
      <c r="A657" s="3"/>
    </row>
    <row r="658" spans="1:1" ht="15.75" customHeight="1">
      <c r="A658" s="3"/>
    </row>
    <row r="659" spans="1:1" ht="15.75" customHeight="1">
      <c r="A659" s="3"/>
    </row>
    <row r="660" spans="1:1" ht="15.75" customHeight="1">
      <c r="A660" s="3"/>
    </row>
    <row r="661" spans="1:1" ht="15.75" customHeight="1">
      <c r="A661" s="3"/>
    </row>
    <row r="662" spans="1:1" ht="15.75" customHeight="1">
      <c r="A662" s="3"/>
    </row>
    <row r="663" spans="1:1" ht="15.75" customHeight="1">
      <c r="A663" s="3"/>
    </row>
    <row r="664" spans="1:1" ht="15.75" customHeight="1">
      <c r="A664" s="3"/>
    </row>
    <row r="665" spans="1:1" ht="15.75" customHeight="1">
      <c r="A665" s="3"/>
    </row>
    <row r="666" spans="1:1" ht="15.75" customHeight="1">
      <c r="A666" s="3"/>
    </row>
    <row r="667" spans="1:1" ht="15.75" customHeight="1">
      <c r="A667" s="3"/>
    </row>
    <row r="668" spans="1:1" ht="15.75" customHeight="1">
      <c r="A668" s="3"/>
    </row>
    <row r="669" spans="1:1" ht="15.75" customHeight="1">
      <c r="A669" s="3"/>
    </row>
    <row r="670" spans="1:1" ht="15.75" customHeight="1">
      <c r="A670" s="3"/>
    </row>
    <row r="671" spans="1:1" ht="15.75" customHeight="1">
      <c r="A671" s="3"/>
    </row>
    <row r="672" spans="1:1" ht="15.75" customHeight="1">
      <c r="A672" s="3"/>
    </row>
    <row r="673" spans="1:1" ht="15.75" customHeight="1">
      <c r="A673" s="3"/>
    </row>
    <row r="674" spans="1:1" ht="15.75" customHeight="1">
      <c r="A674" s="3"/>
    </row>
    <row r="675" spans="1:1" ht="15.75" customHeight="1">
      <c r="A675" s="3"/>
    </row>
    <row r="676" spans="1:1" ht="15.75" customHeight="1">
      <c r="A676" s="3"/>
    </row>
    <row r="677" spans="1:1" ht="15.75" customHeight="1">
      <c r="A677" s="3"/>
    </row>
    <row r="678" spans="1:1" ht="15.75" customHeight="1">
      <c r="A678" s="3"/>
    </row>
    <row r="679" spans="1:1" ht="15.75" customHeight="1">
      <c r="A679" s="3"/>
    </row>
    <row r="680" spans="1:1" ht="15.75" customHeight="1">
      <c r="A680" s="3"/>
    </row>
    <row r="681" spans="1:1" ht="15.75" customHeight="1">
      <c r="A681" s="3"/>
    </row>
    <row r="682" spans="1:1" ht="15.75" customHeight="1">
      <c r="A682" s="3"/>
    </row>
    <row r="683" spans="1:1" ht="15.75" customHeight="1">
      <c r="A683" s="3"/>
    </row>
    <row r="684" spans="1:1" ht="15.75" customHeight="1">
      <c r="A684" s="3"/>
    </row>
    <row r="685" spans="1:1" ht="15.75" customHeight="1">
      <c r="A685" s="3"/>
    </row>
    <row r="686" spans="1:1" ht="15.75" customHeight="1">
      <c r="A686" s="3"/>
    </row>
    <row r="687" spans="1:1" ht="15.75" customHeight="1">
      <c r="A687" s="3"/>
    </row>
    <row r="688" spans="1:1" ht="15.75" customHeight="1">
      <c r="A688" s="3"/>
    </row>
    <row r="689" spans="1:1" ht="15.75" customHeight="1">
      <c r="A689" s="3"/>
    </row>
    <row r="690" spans="1:1" ht="15.75" customHeight="1">
      <c r="A690" s="3"/>
    </row>
    <row r="691" spans="1:1" ht="15.75" customHeight="1">
      <c r="A691" s="3"/>
    </row>
    <row r="692" spans="1:1" ht="15.75" customHeight="1">
      <c r="A692" s="3"/>
    </row>
    <row r="693" spans="1:1" ht="15.75" customHeight="1">
      <c r="A693" s="3"/>
    </row>
    <row r="694" spans="1:1" ht="15.75" customHeight="1">
      <c r="A694" s="3"/>
    </row>
    <row r="695" spans="1:1" ht="15.75" customHeight="1">
      <c r="A695" s="3"/>
    </row>
    <row r="696" spans="1:1" ht="15.75" customHeight="1">
      <c r="A696" s="3"/>
    </row>
    <row r="697" spans="1:1" ht="15.75" customHeight="1">
      <c r="A697" s="3"/>
    </row>
    <row r="698" spans="1:1" ht="15.75" customHeight="1">
      <c r="A698" s="3"/>
    </row>
    <row r="699" spans="1:1" ht="15.75" customHeight="1">
      <c r="A699" s="3"/>
    </row>
    <row r="700" spans="1:1" ht="15.75" customHeight="1">
      <c r="A700" s="3"/>
    </row>
    <row r="701" spans="1:1" ht="15.75" customHeight="1">
      <c r="A701" s="3"/>
    </row>
    <row r="702" spans="1:1" ht="15.75" customHeight="1">
      <c r="A702" s="3"/>
    </row>
    <row r="703" spans="1:1" ht="15.75" customHeight="1">
      <c r="A703" s="3"/>
    </row>
    <row r="704" spans="1:1" ht="15.75" customHeight="1">
      <c r="A704" s="3"/>
    </row>
    <row r="705" spans="1:1" ht="15.75" customHeight="1">
      <c r="A705" s="3"/>
    </row>
    <row r="706" spans="1:1" ht="15.75" customHeight="1">
      <c r="A706" s="3"/>
    </row>
    <row r="707" spans="1:1" ht="15.75" customHeight="1">
      <c r="A707" s="3"/>
    </row>
    <row r="708" spans="1:1" ht="15.75" customHeight="1">
      <c r="A708" s="3"/>
    </row>
    <row r="709" spans="1:1" ht="15.75" customHeight="1">
      <c r="A709" s="3"/>
    </row>
    <row r="710" spans="1:1" ht="15.75" customHeight="1">
      <c r="A710" s="3"/>
    </row>
    <row r="711" spans="1:1" ht="15.75" customHeight="1">
      <c r="A711" s="3"/>
    </row>
    <row r="712" spans="1:1" ht="15.75" customHeight="1">
      <c r="A712" s="3"/>
    </row>
    <row r="713" spans="1:1" ht="15.75" customHeight="1">
      <c r="A713" s="3"/>
    </row>
    <row r="714" spans="1:1" ht="15.75" customHeight="1">
      <c r="A714" s="3"/>
    </row>
    <row r="715" spans="1:1" ht="15.75" customHeight="1">
      <c r="A715" s="3"/>
    </row>
    <row r="716" spans="1:1" ht="15.75" customHeight="1">
      <c r="A716" s="3"/>
    </row>
    <row r="717" spans="1:1" ht="15.75" customHeight="1">
      <c r="A717" s="3"/>
    </row>
    <row r="718" spans="1:1" ht="15.75" customHeight="1">
      <c r="A718" s="3"/>
    </row>
    <row r="719" spans="1:1" ht="15.75" customHeight="1">
      <c r="A719" s="3"/>
    </row>
    <row r="720" spans="1:1" ht="15.75" customHeight="1">
      <c r="A720" s="3"/>
    </row>
    <row r="721" spans="1:1" ht="15.75" customHeight="1">
      <c r="A721" s="3"/>
    </row>
    <row r="722" spans="1:1" ht="15.75" customHeight="1">
      <c r="A722" s="3"/>
    </row>
    <row r="723" spans="1:1" ht="15.75" customHeight="1">
      <c r="A723" s="3"/>
    </row>
    <row r="724" spans="1:1" ht="15.75" customHeight="1">
      <c r="A724" s="3"/>
    </row>
    <row r="725" spans="1:1" ht="15.75" customHeight="1">
      <c r="A725" s="3"/>
    </row>
    <row r="726" spans="1:1" ht="15.75" customHeight="1">
      <c r="A726" s="3"/>
    </row>
    <row r="727" spans="1:1" ht="15.75" customHeight="1">
      <c r="A727" s="3"/>
    </row>
    <row r="728" spans="1:1" ht="15.75" customHeight="1">
      <c r="A728" s="3"/>
    </row>
    <row r="729" spans="1:1" ht="15.75" customHeight="1">
      <c r="A729" s="3"/>
    </row>
    <row r="730" spans="1:1" ht="15.75" customHeight="1">
      <c r="A730" s="3"/>
    </row>
    <row r="731" spans="1:1" ht="15.75" customHeight="1">
      <c r="A731" s="3"/>
    </row>
    <row r="732" spans="1:1" ht="15.75" customHeight="1">
      <c r="A732" s="3"/>
    </row>
    <row r="733" spans="1:1" ht="15.75" customHeight="1">
      <c r="A733" s="3"/>
    </row>
    <row r="734" spans="1:1" ht="15.75" customHeight="1">
      <c r="A734" s="3"/>
    </row>
    <row r="735" spans="1:1" ht="15.75" customHeight="1">
      <c r="A735" s="3"/>
    </row>
    <row r="736" spans="1:1" ht="15.75" customHeight="1">
      <c r="A736" s="3"/>
    </row>
    <row r="737" spans="1:1" ht="15.75" customHeight="1">
      <c r="A737" s="3"/>
    </row>
    <row r="738" spans="1:1" ht="15.75" customHeight="1">
      <c r="A738" s="3"/>
    </row>
    <row r="739" spans="1:1" ht="15.75" customHeight="1">
      <c r="A739" s="3"/>
    </row>
    <row r="740" spans="1:1" ht="15.75" customHeight="1">
      <c r="A740" s="3"/>
    </row>
    <row r="741" spans="1:1" ht="15.75" customHeight="1">
      <c r="A741" s="3"/>
    </row>
    <row r="742" spans="1:1" ht="15.75" customHeight="1">
      <c r="A742" s="3"/>
    </row>
    <row r="743" spans="1:1" ht="15.75" customHeight="1">
      <c r="A743" s="3"/>
    </row>
    <row r="744" spans="1:1" ht="15.75" customHeight="1">
      <c r="A744" s="3"/>
    </row>
    <row r="745" spans="1:1" ht="15.75" customHeight="1">
      <c r="A745" s="3"/>
    </row>
    <row r="746" spans="1:1" ht="15.75" customHeight="1">
      <c r="A746" s="3"/>
    </row>
    <row r="747" spans="1:1" ht="15.75" customHeight="1">
      <c r="A747" s="3"/>
    </row>
    <row r="748" spans="1:1" ht="15.75" customHeight="1">
      <c r="A748" s="3"/>
    </row>
    <row r="749" spans="1:1" ht="15.75" customHeight="1">
      <c r="A749" s="3"/>
    </row>
    <row r="750" spans="1:1" ht="15.75" customHeight="1">
      <c r="A750" s="3"/>
    </row>
    <row r="751" spans="1:1" ht="15.75" customHeight="1">
      <c r="A751" s="3"/>
    </row>
    <row r="752" spans="1:1" ht="15.75" customHeight="1">
      <c r="A752" s="3"/>
    </row>
    <row r="753" spans="1:1" ht="15.75" customHeight="1">
      <c r="A753" s="3"/>
    </row>
    <row r="754" spans="1:1" ht="15.75" customHeight="1">
      <c r="A754" s="3"/>
    </row>
    <row r="755" spans="1:1" ht="15.75" customHeight="1">
      <c r="A755" s="3"/>
    </row>
    <row r="756" spans="1:1" ht="15.75" customHeight="1">
      <c r="A756" s="3"/>
    </row>
    <row r="757" spans="1:1" ht="15.75" customHeight="1">
      <c r="A757" s="3"/>
    </row>
    <row r="758" spans="1:1" ht="15.75" customHeight="1">
      <c r="A758" s="3"/>
    </row>
    <row r="759" spans="1:1" ht="15.75" customHeight="1">
      <c r="A759" s="3"/>
    </row>
    <row r="760" spans="1:1" ht="15.75" customHeight="1">
      <c r="A760" s="3"/>
    </row>
    <row r="761" spans="1:1" ht="15.75" customHeight="1">
      <c r="A761" s="3"/>
    </row>
    <row r="762" spans="1:1" ht="15.75" customHeight="1">
      <c r="A762" s="3"/>
    </row>
    <row r="763" spans="1:1" ht="15.75" customHeight="1">
      <c r="A763" s="3"/>
    </row>
    <row r="764" spans="1:1" ht="15.75" customHeight="1">
      <c r="A764" s="3"/>
    </row>
    <row r="765" spans="1:1" ht="15.75" customHeight="1">
      <c r="A765" s="3"/>
    </row>
    <row r="766" spans="1:1" ht="15.75" customHeight="1">
      <c r="A766" s="3"/>
    </row>
    <row r="767" spans="1:1" ht="15.75" customHeight="1">
      <c r="A767" s="3"/>
    </row>
    <row r="768" spans="1:1" ht="15.75" customHeight="1">
      <c r="A768" s="3"/>
    </row>
    <row r="769" spans="1:1" ht="15.75" customHeight="1">
      <c r="A769" s="3"/>
    </row>
    <row r="770" spans="1:1" ht="15.75" customHeight="1">
      <c r="A770" s="3"/>
    </row>
    <row r="771" spans="1:1" ht="15.75" customHeight="1">
      <c r="A771" s="3"/>
    </row>
    <row r="772" spans="1:1" ht="15.75" customHeight="1">
      <c r="A772" s="3"/>
    </row>
    <row r="773" spans="1:1" ht="15.75" customHeight="1">
      <c r="A773" s="3"/>
    </row>
    <row r="774" spans="1:1" ht="15.75" customHeight="1">
      <c r="A774" s="3"/>
    </row>
    <row r="775" spans="1:1" ht="15.75" customHeight="1">
      <c r="A775" s="3"/>
    </row>
    <row r="776" spans="1:1" ht="15.75" customHeight="1">
      <c r="A776" s="3"/>
    </row>
    <row r="777" spans="1:1" ht="15.75" customHeight="1">
      <c r="A777" s="3"/>
    </row>
    <row r="778" spans="1:1" ht="15.75" customHeight="1">
      <c r="A778" s="3"/>
    </row>
    <row r="779" spans="1:1" ht="15.75" customHeight="1">
      <c r="A779" s="3"/>
    </row>
    <row r="780" spans="1:1" ht="15.75" customHeight="1">
      <c r="A780" s="3"/>
    </row>
    <row r="781" spans="1:1" ht="15.75" customHeight="1">
      <c r="A781" s="3"/>
    </row>
    <row r="782" spans="1:1" ht="15.75" customHeight="1">
      <c r="A782" s="3"/>
    </row>
    <row r="783" spans="1:1" ht="15.75" customHeight="1">
      <c r="A783" s="3"/>
    </row>
    <row r="784" spans="1:1" ht="15.75" customHeight="1">
      <c r="A784" s="3"/>
    </row>
    <row r="785" spans="1:1" ht="15.75" customHeight="1">
      <c r="A785" s="3"/>
    </row>
    <row r="786" spans="1:1" ht="15.75" customHeight="1">
      <c r="A786" s="3"/>
    </row>
    <row r="787" spans="1:1" ht="15.75" customHeight="1">
      <c r="A787" s="3"/>
    </row>
    <row r="788" spans="1:1" ht="15.75" customHeight="1">
      <c r="A788" s="3"/>
    </row>
    <row r="789" spans="1:1" ht="15.75" customHeight="1">
      <c r="A789" s="3"/>
    </row>
    <row r="790" spans="1:1" ht="15.75" customHeight="1">
      <c r="A790" s="3"/>
    </row>
    <row r="791" spans="1:1" ht="15.75" customHeight="1">
      <c r="A791" s="3"/>
    </row>
    <row r="792" spans="1:1" ht="15.75" customHeight="1">
      <c r="A792" s="3"/>
    </row>
    <row r="793" spans="1:1" ht="15.75" customHeight="1">
      <c r="A793" s="3"/>
    </row>
    <row r="794" spans="1:1" ht="15.75" customHeight="1">
      <c r="A794" s="3"/>
    </row>
    <row r="795" spans="1:1" ht="15.75" customHeight="1">
      <c r="A795" s="3"/>
    </row>
    <row r="796" spans="1:1" ht="15.75" customHeight="1">
      <c r="A796" s="3"/>
    </row>
    <row r="797" spans="1:1" ht="15.75" customHeight="1">
      <c r="A797" s="3"/>
    </row>
    <row r="798" spans="1:1" ht="15.75" customHeight="1">
      <c r="A798" s="3"/>
    </row>
    <row r="799" spans="1:1" ht="15.75" customHeight="1">
      <c r="A799" s="3"/>
    </row>
    <row r="800" spans="1:1" ht="15.75" customHeight="1">
      <c r="A800" s="3"/>
    </row>
    <row r="801" spans="1:1" ht="15.75" customHeight="1">
      <c r="A801" s="3"/>
    </row>
    <row r="802" spans="1:1" ht="15.75" customHeight="1">
      <c r="A802" s="3"/>
    </row>
    <row r="803" spans="1:1" ht="15.75" customHeight="1">
      <c r="A803" s="3"/>
    </row>
    <row r="804" spans="1:1" ht="15.75" customHeight="1">
      <c r="A804" s="3"/>
    </row>
    <row r="805" spans="1:1" ht="15.75" customHeight="1">
      <c r="A805" s="3"/>
    </row>
    <row r="806" spans="1:1" ht="15.75" customHeight="1">
      <c r="A806" s="3"/>
    </row>
    <row r="807" spans="1:1" ht="15.75" customHeight="1">
      <c r="A807" s="3"/>
    </row>
    <row r="808" spans="1:1" ht="15.75" customHeight="1">
      <c r="A808" s="3"/>
    </row>
    <row r="809" spans="1:1" ht="15.75" customHeight="1">
      <c r="A809" s="3"/>
    </row>
    <row r="810" spans="1:1" ht="15.75" customHeight="1">
      <c r="A810" s="3"/>
    </row>
    <row r="811" spans="1:1" ht="15.75" customHeight="1">
      <c r="A811" s="3"/>
    </row>
    <row r="812" spans="1:1" ht="15.75" customHeight="1">
      <c r="A812" s="3"/>
    </row>
    <row r="813" spans="1:1" ht="15.75" customHeight="1">
      <c r="A813" s="3"/>
    </row>
    <row r="814" spans="1:1" ht="15.75" customHeight="1">
      <c r="A814" s="3"/>
    </row>
    <row r="815" spans="1:1" ht="15.75" customHeight="1">
      <c r="A815" s="3"/>
    </row>
    <row r="816" spans="1:1" ht="15.75" customHeight="1">
      <c r="A816" s="3"/>
    </row>
    <row r="817" spans="1:1" ht="15.75" customHeight="1">
      <c r="A817" s="3"/>
    </row>
    <row r="818" spans="1:1" ht="15.75" customHeight="1">
      <c r="A818" s="3"/>
    </row>
    <row r="819" spans="1:1" ht="15.75" customHeight="1">
      <c r="A819" s="3"/>
    </row>
    <row r="820" spans="1:1" ht="15.75" customHeight="1">
      <c r="A820" s="3"/>
    </row>
    <row r="821" spans="1:1" ht="15.75" customHeight="1">
      <c r="A821" s="3"/>
    </row>
    <row r="822" spans="1:1" ht="15.75" customHeight="1">
      <c r="A822" s="3"/>
    </row>
    <row r="823" spans="1:1" ht="15.75" customHeight="1">
      <c r="A823" s="3"/>
    </row>
    <row r="824" spans="1:1" ht="15.75" customHeight="1">
      <c r="A824" s="3"/>
    </row>
    <row r="825" spans="1:1" ht="15.75" customHeight="1">
      <c r="A825" s="3"/>
    </row>
    <row r="826" spans="1:1" ht="15.75" customHeight="1">
      <c r="A826" s="3"/>
    </row>
    <row r="827" spans="1:1" ht="15.75" customHeight="1">
      <c r="A827" s="3"/>
    </row>
    <row r="828" spans="1:1" ht="15.75" customHeight="1">
      <c r="A828" s="3"/>
    </row>
    <row r="829" spans="1:1" ht="15.75" customHeight="1">
      <c r="A829" s="3"/>
    </row>
    <row r="830" spans="1:1" ht="15.75" customHeight="1">
      <c r="A830" s="3"/>
    </row>
    <row r="831" spans="1:1" ht="15.75" customHeight="1">
      <c r="A831" s="3"/>
    </row>
    <row r="832" spans="1:1" ht="15.75" customHeight="1">
      <c r="A832" s="3"/>
    </row>
    <row r="833" spans="1:1" ht="15.75" customHeight="1">
      <c r="A833" s="3"/>
    </row>
    <row r="834" spans="1:1" ht="15.75" customHeight="1">
      <c r="A834" s="3"/>
    </row>
    <row r="835" spans="1:1" ht="15.75" customHeight="1">
      <c r="A835" s="3"/>
    </row>
    <row r="836" spans="1:1" ht="15.75" customHeight="1">
      <c r="A836" s="3"/>
    </row>
    <row r="837" spans="1:1" ht="15.75" customHeight="1">
      <c r="A837" s="3"/>
    </row>
    <row r="838" spans="1:1" ht="15.75" customHeight="1">
      <c r="A838" s="3"/>
    </row>
    <row r="839" spans="1:1" ht="15.75" customHeight="1">
      <c r="A839" s="3"/>
    </row>
    <row r="840" spans="1:1" ht="15.75" customHeight="1">
      <c r="A840" s="3"/>
    </row>
    <row r="841" spans="1:1" ht="15.75" customHeight="1">
      <c r="A841" s="3"/>
    </row>
    <row r="842" spans="1:1" ht="15.75" customHeight="1">
      <c r="A842" s="3"/>
    </row>
    <row r="843" spans="1:1" ht="15.75" customHeight="1">
      <c r="A843" s="3"/>
    </row>
    <row r="844" spans="1:1" ht="15.75" customHeight="1">
      <c r="A844" s="3"/>
    </row>
    <row r="845" spans="1:1" ht="15.75" customHeight="1">
      <c r="A845" s="3"/>
    </row>
    <row r="846" spans="1:1" ht="15.75" customHeight="1">
      <c r="A846" s="3"/>
    </row>
    <row r="847" spans="1:1" ht="15.75" customHeight="1">
      <c r="A847" s="3"/>
    </row>
    <row r="848" spans="1:1" ht="15.75" customHeight="1">
      <c r="A848" s="3"/>
    </row>
    <row r="849" spans="1:1" ht="15.75" customHeight="1">
      <c r="A849" s="3"/>
    </row>
    <row r="850" spans="1:1" ht="15.75" customHeight="1">
      <c r="A850" s="3"/>
    </row>
    <row r="851" spans="1:1" ht="15.75" customHeight="1">
      <c r="A851" s="3"/>
    </row>
    <row r="852" spans="1:1" ht="15.75" customHeight="1">
      <c r="A852" s="3"/>
    </row>
    <row r="853" spans="1:1" ht="15.75" customHeight="1">
      <c r="A853" s="3"/>
    </row>
    <row r="854" spans="1:1" ht="15.75" customHeight="1">
      <c r="A854" s="3"/>
    </row>
    <row r="855" spans="1:1" ht="15.75" customHeight="1">
      <c r="A855" s="3"/>
    </row>
    <row r="856" spans="1:1" ht="15.75" customHeight="1">
      <c r="A856" s="3"/>
    </row>
    <row r="857" spans="1:1" ht="15.75" customHeight="1">
      <c r="A857" s="3"/>
    </row>
    <row r="858" spans="1:1" ht="15.75" customHeight="1">
      <c r="A858" s="3"/>
    </row>
    <row r="859" spans="1:1" ht="15.75" customHeight="1">
      <c r="A859" s="3"/>
    </row>
    <row r="860" spans="1:1" ht="15.75" customHeight="1">
      <c r="A860" s="3"/>
    </row>
    <row r="861" spans="1:1" ht="15.75" customHeight="1">
      <c r="A861" s="3"/>
    </row>
    <row r="862" spans="1:1" ht="15.75" customHeight="1">
      <c r="A862" s="3"/>
    </row>
    <row r="863" spans="1:1" ht="15.75" customHeight="1">
      <c r="A863" s="3"/>
    </row>
    <row r="864" spans="1:1" ht="15.75" customHeight="1">
      <c r="A864" s="3"/>
    </row>
    <row r="865" spans="1:1" ht="15.75" customHeight="1">
      <c r="A865" s="3"/>
    </row>
    <row r="866" spans="1:1" ht="15.75" customHeight="1">
      <c r="A866" s="3"/>
    </row>
    <row r="867" spans="1:1" ht="15.75" customHeight="1">
      <c r="A867" s="3"/>
    </row>
    <row r="868" spans="1:1" ht="15.75" customHeight="1">
      <c r="A868" s="3"/>
    </row>
    <row r="869" spans="1:1" ht="15.75" customHeight="1">
      <c r="A869" s="3"/>
    </row>
    <row r="870" spans="1:1" ht="15.75" customHeight="1">
      <c r="A870" s="3"/>
    </row>
    <row r="871" spans="1:1" ht="15.75" customHeight="1">
      <c r="A871" s="3"/>
    </row>
    <row r="872" spans="1:1" ht="15.75" customHeight="1">
      <c r="A872" s="3"/>
    </row>
    <row r="873" spans="1:1" ht="15.75" customHeight="1">
      <c r="A873" s="3"/>
    </row>
    <row r="874" spans="1:1" ht="15.75" customHeight="1">
      <c r="A874" s="3"/>
    </row>
    <row r="875" spans="1:1" ht="15.75" customHeight="1">
      <c r="A875" s="3"/>
    </row>
    <row r="876" spans="1:1" ht="15.75" customHeight="1">
      <c r="A876" s="3"/>
    </row>
    <row r="877" spans="1:1" ht="15.75" customHeight="1">
      <c r="A877" s="3"/>
    </row>
    <row r="878" spans="1:1" ht="15.75" customHeight="1">
      <c r="A878" s="3"/>
    </row>
    <row r="879" spans="1:1" ht="15.75" customHeight="1">
      <c r="A879" s="3"/>
    </row>
    <row r="880" spans="1:1" ht="15.75" customHeight="1">
      <c r="A880" s="3"/>
    </row>
    <row r="881" spans="1:1" ht="15.75" customHeight="1">
      <c r="A881" s="3"/>
    </row>
    <row r="882" spans="1:1" ht="15.75" customHeight="1">
      <c r="A882" s="3"/>
    </row>
    <row r="883" spans="1:1" ht="15.75" customHeight="1">
      <c r="A883" s="3"/>
    </row>
    <row r="884" spans="1:1" ht="15.75" customHeight="1">
      <c r="A884" s="3"/>
    </row>
    <row r="885" spans="1:1" ht="15.75" customHeight="1">
      <c r="A885" s="3"/>
    </row>
    <row r="886" spans="1:1" ht="15.75" customHeight="1">
      <c r="A886" s="3"/>
    </row>
    <row r="887" spans="1:1" ht="15.75" customHeight="1">
      <c r="A887" s="3"/>
    </row>
    <row r="888" spans="1:1" ht="15.75" customHeight="1">
      <c r="A888" s="3"/>
    </row>
    <row r="889" spans="1:1" ht="15.75" customHeight="1">
      <c r="A889" s="3"/>
    </row>
    <row r="890" spans="1:1" ht="15.75" customHeight="1">
      <c r="A890" s="3"/>
    </row>
    <row r="891" spans="1:1" ht="15.75" customHeight="1">
      <c r="A891" s="3"/>
    </row>
    <row r="892" spans="1:1" ht="15.75" customHeight="1">
      <c r="A892" s="3"/>
    </row>
    <row r="893" spans="1:1" ht="15.75" customHeight="1">
      <c r="A893" s="3"/>
    </row>
    <row r="894" spans="1:1" ht="15.75" customHeight="1">
      <c r="A894" s="3"/>
    </row>
    <row r="895" spans="1:1" ht="15.75" customHeight="1">
      <c r="A895" s="3"/>
    </row>
    <row r="896" spans="1:1" ht="15.75" customHeight="1">
      <c r="A896" s="3"/>
    </row>
    <row r="897" spans="1:1" ht="15.75" customHeight="1">
      <c r="A897" s="3"/>
    </row>
    <row r="898" spans="1:1" ht="15.75" customHeight="1">
      <c r="A898" s="3"/>
    </row>
    <row r="899" spans="1:1" ht="15.75" customHeight="1">
      <c r="A899" s="3"/>
    </row>
    <row r="900" spans="1:1" ht="15.75" customHeight="1">
      <c r="A900" s="3"/>
    </row>
    <row r="901" spans="1:1" ht="15.75" customHeight="1">
      <c r="A901" s="3"/>
    </row>
    <row r="902" spans="1:1" ht="15.75" customHeight="1">
      <c r="A902" s="3"/>
    </row>
    <row r="903" spans="1:1" ht="15.75" customHeight="1">
      <c r="A903" s="3"/>
    </row>
    <row r="904" spans="1:1" ht="15.75" customHeight="1">
      <c r="A904" s="3"/>
    </row>
    <row r="905" spans="1:1" ht="15.75" customHeight="1">
      <c r="A905" s="3"/>
    </row>
    <row r="906" spans="1:1" ht="15.75" customHeight="1">
      <c r="A906" s="3"/>
    </row>
    <row r="907" spans="1:1" ht="15.75" customHeight="1">
      <c r="A907" s="3"/>
    </row>
    <row r="908" spans="1:1" ht="15.75" customHeight="1">
      <c r="A908" s="3"/>
    </row>
    <row r="909" spans="1:1" ht="15.75" customHeight="1">
      <c r="A909" s="3"/>
    </row>
    <row r="910" spans="1:1" ht="15.75" customHeight="1">
      <c r="A910" s="3"/>
    </row>
    <row r="911" spans="1:1" ht="15.75" customHeight="1">
      <c r="A911" s="3"/>
    </row>
    <row r="912" spans="1:1" ht="15.75" customHeight="1">
      <c r="A912" s="3"/>
    </row>
    <row r="913" spans="1:1" ht="15.75" customHeight="1">
      <c r="A913" s="3"/>
    </row>
    <row r="914" spans="1:1" ht="15.75" customHeight="1">
      <c r="A914" s="3"/>
    </row>
    <row r="915" spans="1:1" ht="15.75" customHeight="1">
      <c r="A915" s="3"/>
    </row>
    <row r="916" spans="1:1" ht="15.75" customHeight="1">
      <c r="A916" s="3"/>
    </row>
    <row r="917" spans="1:1" ht="15.75" customHeight="1">
      <c r="A917" s="3"/>
    </row>
    <row r="918" spans="1:1" ht="15.75" customHeight="1">
      <c r="A918" s="3"/>
    </row>
    <row r="919" spans="1:1" ht="15.75" customHeight="1">
      <c r="A919" s="3"/>
    </row>
    <row r="920" spans="1:1" ht="15.75" customHeight="1">
      <c r="A920" s="3"/>
    </row>
    <row r="921" spans="1:1" ht="15.75" customHeight="1">
      <c r="A921" s="3"/>
    </row>
    <row r="922" spans="1:1" ht="15.75" customHeight="1">
      <c r="A922" s="3"/>
    </row>
    <row r="923" spans="1:1" ht="15.75" customHeight="1">
      <c r="A923" s="3"/>
    </row>
    <row r="924" spans="1:1" ht="15.75" customHeight="1">
      <c r="A924" s="3"/>
    </row>
    <row r="925" spans="1:1" ht="15.75" customHeight="1">
      <c r="A925" s="3"/>
    </row>
    <row r="926" spans="1:1" ht="15.75" customHeight="1">
      <c r="A926" s="3"/>
    </row>
    <row r="927" spans="1:1" ht="15.75" customHeight="1">
      <c r="A927" s="3"/>
    </row>
    <row r="928" spans="1:1" ht="15.75" customHeight="1">
      <c r="A928" s="3"/>
    </row>
    <row r="929" spans="1:1" ht="15.75" customHeight="1">
      <c r="A929" s="3"/>
    </row>
    <row r="930" spans="1:1" ht="15.75" customHeight="1">
      <c r="A930" s="3"/>
    </row>
    <row r="931" spans="1:1" ht="15.75" customHeight="1">
      <c r="A931" s="3"/>
    </row>
    <row r="932" spans="1:1" ht="15.75" customHeight="1">
      <c r="A932" s="3"/>
    </row>
    <row r="933" spans="1:1" ht="15.75" customHeight="1">
      <c r="A933" s="3"/>
    </row>
    <row r="934" spans="1:1" ht="15.75" customHeight="1">
      <c r="A934" s="3"/>
    </row>
    <row r="935" spans="1:1" ht="15.75" customHeight="1">
      <c r="A935" s="3"/>
    </row>
    <row r="936" spans="1:1" ht="15.75" customHeight="1">
      <c r="A936" s="3"/>
    </row>
    <row r="937" spans="1:1" ht="15.75" customHeight="1">
      <c r="A937" s="3"/>
    </row>
    <row r="938" spans="1:1" ht="15.75" customHeight="1">
      <c r="A938" s="3"/>
    </row>
    <row r="939" spans="1:1" ht="15.75" customHeight="1">
      <c r="A939" s="3"/>
    </row>
    <row r="940" spans="1:1" ht="15.75" customHeight="1">
      <c r="A940" s="3"/>
    </row>
    <row r="941" spans="1:1" ht="15.75" customHeight="1">
      <c r="A941" s="3"/>
    </row>
    <row r="942" spans="1:1" ht="15.75" customHeight="1">
      <c r="A942" s="3"/>
    </row>
    <row r="943" spans="1:1" ht="15.75" customHeight="1">
      <c r="A943" s="3"/>
    </row>
    <row r="944" spans="1:1" ht="15.75" customHeight="1">
      <c r="A944" s="3"/>
    </row>
    <row r="945" spans="1:1" ht="15.75" customHeight="1">
      <c r="A945" s="3"/>
    </row>
    <row r="946" spans="1:1" ht="15.75" customHeight="1">
      <c r="A946" s="3"/>
    </row>
    <row r="947" spans="1:1" ht="15.75" customHeight="1">
      <c r="A947" s="3"/>
    </row>
    <row r="948" spans="1:1" ht="15.75" customHeight="1">
      <c r="A948" s="3"/>
    </row>
    <row r="949" spans="1:1" ht="15.75" customHeight="1">
      <c r="A949" s="3"/>
    </row>
    <row r="950" spans="1:1" ht="15.75" customHeight="1">
      <c r="A950" s="3"/>
    </row>
    <row r="951" spans="1:1" ht="15.75" customHeight="1">
      <c r="A951" s="3"/>
    </row>
    <row r="952" spans="1:1" ht="15.75" customHeight="1">
      <c r="A952" s="3"/>
    </row>
    <row r="953" spans="1:1" ht="15.75" customHeight="1">
      <c r="A953" s="3"/>
    </row>
    <row r="954" spans="1:1" ht="15.75" customHeight="1">
      <c r="A954" s="3"/>
    </row>
    <row r="955" spans="1:1" ht="15.75" customHeight="1">
      <c r="A955" s="3"/>
    </row>
    <row r="956" spans="1:1" ht="15.75" customHeight="1">
      <c r="A956" s="3"/>
    </row>
    <row r="957" spans="1:1" ht="15.75" customHeight="1">
      <c r="A957" s="3"/>
    </row>
    <row r="958" spans="1:1" ht="15.75" customHeight="1">
      <c r="A958" s="3"/>
    </row>
    <row r="959" spans="1:1" ht="15.75" customHeight="1">
      <c r="A959" s="3"/>
    </row>
    <row r="960" spans="1:1" ht="15.75" customHeight="1">
      <c r="A960" s="3"/>
    </row>
    <row r="961" spans="1:1" ht="15.75" customHeight="1">
      <c r="A961" s="3"/>
    </row>
    <row r="962" spans="1:1" ht="15.75" customHeight="1">
      <c r="A962" s="3"/>
    </row>
    <row r="963" spans="1:1" ht="15.75" customHeight="1">
      <c r="A963" s="3"/>
    </row>
    <row r="964" spans="1:1" ht="15.75" customHeight="1">
      <c r="A964" s="3"/>
    </row>
    <row r="965" spans="1:1" ht="15.75" customHeight="1">
      <c r="A965" s="3"/>
    </row>
    <row r="966" spans="1:1" ht="15.75" customHeight="1">
      <c r="A966" s="3"/>
    </row>
    <row r="967" spans="1:1" ht="15.75" customHeight="1">
      <c r="A967" s="3"/>
    </row>
    <row r="968" spans="1:1" ht="15.75" customHeight="1">
      <c r="A968" s="3"/>
    </row>
    <row r="969" spans="1:1" ht="15.75" customHeight="1">
      <c r="A969" s="3"/>
    </row>
    <row r="970" spans="1:1" ht="15.75" customHeight="1">
      <c r="A970" s="3"/>
    </row>
    <row r="971" spans="1:1" ht="15.75" customHeight="1">
      <c r="A971" s="3"/>
    </row>
    <row r="972" spans="1:1" ht="15.75" customHeight="1">
      <c r="A972" s="3"/>
    </row>
    <row r="973" spans="1:1" ht="15.75" customHeight="1">
      <c r="A973" s="3"/>
    </row>
    <row r="974" spans="1:1" ht="15.75" customHeight="1">
      <c r="A974" s="3"/>
    </row>
    <row r="975" spans="1:1" ht="15.75" customHeight="1">
      <c r="A975" s="3"/>
    </row>
    <row r="976" spans="1:1" ht="15.75" customHeight="1">
      <c r="A976" s="3"/>
    </row>
    <row r="977" spans="1:1" ht="15.75" customHeight="1">
      <c r="A977" s="3"/>
    </row>
    <row r="978" spans="1:1" ht="15.75" customHeight="1">
      <c r="A978" s="3"/>
    </row>
    <row r="979" spans="1:1" ht="15.75" customHeight="1">
      <c r="A979" s="3"/>
    </row>
    <row r="980" spans="1:1" ht="15.75" customHeight="1">
      <c r="A980" s="3"/>
    </row>
    <row r="981" spans="1:1" ht="15.75" customHeight="1">
      <c r="A981" s="3"/>
    </row>
    <row r="982" spans="1:1" ht="15.75" customHeight="1">
      <c r="A982" s="3"/>
    </row>
    <row r="983" spans="1:1" ht="15.75" customHeight="1">
      <c r="A983" s="3"/>
    </row>
    <row r="984" spans="1:1" ht="15.75" customHeight="1">
      <c r="A984" s="3"/>
    </row>
    <row r="985" spans="1:1" ht="15.75" customHeight="1">
      <c r="A985" s="3"/>
    </row>
    <row r="986" spans="1:1" ht="15.75" customHeight="1">
      <c r="A986" s="3"/>
    </row>
    <row r="987" spans="1:1" ht="15.75" customHeight="1">
      <c r="A987" s="3"/>
    </row>
    <row r="988" spans="1:1" ht="15.75" customHeight="1">
      <c r="A988" s="3"/>
    </row>
    <row r="989" spans="1:1" ht="15.75" customHeight="1">
      <c r="A989" s="3"/>
    </row>
    <row r="990" spans="1:1" ht="15.75" customHeight="1">
      <c r="A990" s="3"/>
    </row>
    <row r="991" spans="1:1" ht="15.75" customHeight="1">
      <c r="A991" s="3"/>
    </row>
    <row r="992" spans="1:1" ht="15.75" customHeight="1">
      <c r="A992" s="3"/>
    </row>
    <row r="993" spans="1:1" ht="15.75" customHeight="1">
      <c r="A993" s="3"/>
    </row>
    <row r="994" spans="1:1" ht="15.75" customHeight="1">
      <c r="A994" s="3"/>
    </row>
    <row r="995" spans="1:1" ht="15.75" customHeight="1">
      <c r="A995" s="3"/>
    </row>
    <row r="996" spans="1:1" ht="15.75" customHeight="1">
      <c r="A996" s="3"/>
    </row>
    <row r="997" spans="1:1" ht="15.75" customHeight="1">
      <c r="A997" s="3"/>
    </row>
    <row r="998" spans="1:1" ht="15.75" customHeight="1">
      <c r="A998" s="3"/>
    </row>
    <row r="999" spans="1:1" ht="15.75" customHeight="1">
      <c r="A999" s="3"/>
    </row>
    <row r="1000" spans="1:1" ht="15.75" customHeight="1">
      <c r="A1000" s="3"/>
    </row>
  </sheetData>
  <sheetProtection sheet="1" objects="1" scenarios="1"/>
  <mergeCells count="61">
    <mergeCell ref="B148:B153"/>
    <mergeCell ref="B154:B155"/>
    <mergeCell ref="A156:F156"/>
    <mergeCell ref="A48:A65"/>
    <mergeCell ref="A66:A70"/>
    <mergeCell ref="A72:A80"/>
    <mergeCell ref="A82:A93"/>
    <mergeCell ref="A94:A109"/>
    <mergeCell ref="A113:A117"/>
    <mergeCell ref="A123:A155"/>
    <mergeCell ref="B86:B89"/>
    <mergeCell ref="B90:B93"/>
    <mergeCell ref="B94:B98"/>
    <mergeCell ref="B99:B104"/>
    <mergeCell ref="B105:B108"/>
    <mergeCell ref="B109:B112"/>
    <mergeCell ref="B117:B122"/>
    <mergeCell ref="B123:B128"/>
    <mergeCell ref="B129:B134"/>
    <mergeCell ref="B135:B141"/>
    <mergeCell ref="B113:B116"/>
    <mergeCell ref="B142:B147"/>
    <mergeCell ref="B84:B85"/>
    <mergeCell ref="B31:B34"/>
    <mergeCell ref="B36:B41"/>
    <mergeCell ref="B48:B51"/>
    <mergeCell ref="B52:B54"/>
    <mergeCell ref="B59:B61"/>
    <mergeCell ref="B62:B63"/>
    <mergeCell ref="B64:B65"/>
    <mergeCell ref="B73:B75"/>
    <mergeCell ref="B76:B77"/>
    <mergeCell ref="B78:B80"/>
    <mergeCell ref="A81:F81"/>
    <mergeCell ref="B82:B83"/>
    <mergeCell ref="A24:A47"/>
    <mergeCell ref="B24:B30"/>
    <mergeCell ref="B42:B47"/>
    <mergeCell ref="B67:B68"/>
    <mergeCell ref="B69:B70"/>
    <mergeCell ref="A2:F2"/>
    <mergeCell ref="A4:A23"/>
    <mergeCell ref="B4:B10"/>
    <mergeCell ref="B11:B17"/>
    <mergeCell ref="B18:B23"/>
    <mergeCell ref="B199:B200"/>
    <mergeCell ref="B205:B206"/>
    <mergeCell ref="B207:B210"/>
    <mergeCell ref="B211:B217"/>
    <mergeCell ref="A157:A164"/>
    <mergeCell ref="A165:A173"/>
    <mergeCell ref="A181:A188"/>
    <mergeCell ref="A190:A198"/>
    <mergeCell ref="B191:B198"/>
    <mergeCell ref="A199:A201"/>
    <mergeCell ref="A202:A217"/>
    <mergeCell ref="B157:B164"/>
    <mergeCell ref="B165:B172"/>
    <mergeCell ref="B173:B180"/>
    <mergeCell ref="B181:B188"/>
    <mergeCell ref="A189:F189"/>
  </mergeCells>
  <dataValidations count="1">
    <dataValidation type="list" allowBlank="1" showErrorMessage="1" sqref="C4:C5 C6:D6 F8 C7:C17 C18:D19 C20" xr:uid="{00000000-0002-0000-0800-000000000000}">
      <formula1>$C$4:$C$20</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INSTRUCTIVO DE DILIGENCIAMIENTO</vt:lpstr>
      <vt:lpstr>CuadroGestion</vt:lpstr>
      <vt:lpstr>Directiva</vt:lpstr>
      <vt:lpstr>Académica</vt:lpstr>
      <vt:lpstr>Comunitaria</vt:lpstr>
      <vt:lpstr>Administrativa</vt:lpstr>
      <vt:lpstr>INSUMOS PMI</vt:lpstr>
      <vt:lpstr>(No modificar) Soporte</vt:lpstr>
      <vt:lpstr>Sheet2</vt:lpstr>
      <vt:lpstr>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jacol</dc:creator>
  <cp:keywords/>
  <dc:description/>
  <cp:lastModifiedBy>Jorge Enrique Restrepo Mantilla</cp:lastModifiedBy>
  <cp:revision/>
  <dcterms:created xsi:type="dcterms:W3CDTF">2021-01-15T13:28:18Z</dcterms:created>
  <dcterms:modified xsi:type="dcterms:W3CDTF">2026-05-29T13:09:11Z</dcterms:modified>
  <cp:category/>
  <cp:contentStatus/>
</cp:coreProperties>
</file>